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1" activeTab="1"/>
  </bookViews>
  <sheets>
    <sheet name="dane" sheetId="1" state="hidden" r:id="rId1"/>
    <sheet name="ofertowy rev.1" sheetId="2" r:id="rId2"/>
  </sheets>
  <definedNames>
    <definedName name="_xlnm.Print_Titles" localSheetId="1">'ofertowy rev.1'!$4:$6</definedName>
  </definedNames>
  <calcPr fullCalcOnLoad="1"/>
</workbook>
</file>

<file path=xl/sharedStrings.xml><?xml version="1.0" encoding="utf-8"?>
<sst xmlns="http://schemas.openxmlformats.org/spreadsheetml/2006/main" count="147" uniqueCount="123">
  <si>
    <t>Lp.</t>
  </si>
  <si>
    <t>Wyszczególnienie elementów rozliczeniowych</t>
  </si>
  <si>
    <t>Jednostka</t>
  </si>
  <si>
    <t>Nazwa</t>
  </si>
  <si>
    <t>Ilość</t>
  </si>
  <si>
    <t>D-01.00.00</t>
  </si>
  <si>
    <t>ROBOTY PRZYGOTOWAWCZE</t>
  </si>
  <si>
    <t>D-01.01.01a</t>
  </si>
  <si>
    <t>Odtworzenie trasy i punktów wysokościowych oraz sporządzenie inwentaryzacji powykonwawczej drogi</t>
  </si>
  <si>
    <t>km</t>
  </si>
  <si>
    <t>D-01.02.02a</t>
  </si>
  <si>
    <t>Zdjęcie warstwy ziemi urodzajnej</t>
  </si>
  <si>
    <t>D-04.00.00</t>
  </si>
  <si>
    <t>PODBUDOWY</t>
  </si>
  <si>
    <t>D-04.01.01</t>
  </si>
  <si>
    <t>Koryto wraz z profilowaniem i zagęszczaniem podłoża</t>
  </si>
  <si>
    <t>D-05.00.00</t>
  </si>
  <si>
    <t>NAWIERZCHNIE</t>
  </si>
  <si>
    <t>D-05.03.05a</t>
  </si>
  <si>
    <t>m</t>
  </si>
  <si>
    <t>długość</t>
  </si>
  <si>
    <t>D-04.05.01a</t>
  </si>
  <si>
    <t>Podbudowa i podłoże ulepszone z mieszanki kruszywa związanego hydraulicznie cementem</t>
  </si>
  <si>
    <r>
      <t>m</t>
    </r>
    <r>
      <rPr>
        <vertAlign val="superscript"/>
        <sz val="10"/>
        <rFont val="Times New Roman"/>
        <family val="1"/>
      </rPr>
      <t>2</t>
    </r>
  </si>
  <si>
    <t>odtworzenie trasy i punktów wysokościowych</t>
  </si>
  <si>
    <t>sporządzenie inwentaryzacji powykonawczej</t>
  </si>
  <si>
    <t>powierzchnie</t>
  </si>
  <si>
    <t>szt.</t>
  </si>
  <si>
    <t>D-09.00.00</t>
  </si>
  <si>
    <t>ZIELEŃ DROGOWA</t>
  </si>
  <si>
    <t>D-09.01.01</t>
  </si>
  <si>
    <t>Zieleń drogowa</t>
  </si>
  <si>
    <t>poziome</t>
  </si>
  <si>
    <t>D-05.03.05b</t>
  </si>
  <si>
    <t>D-01.02.01</t>
  </si>
  <si>
    <t>Usunięcie drzew i krzaków</t>
  </si>
  <si>
    <t>Cena jednostko-wa PLN*</t>
  </si>
  <si>
    <t>Wartość PLN*</t>
  </si>
  <si>
    <t>RAZEM (koszt netto)</t>
  </si>
  <si>
    <t>RAZEM (koszt brutto)</t>
  </si>
  <si>
    <t>*) Ceny jednostkowe i wartości robót należy podać w PLN z dokładnością do 0,01</t>
  </si>
  <si>
    <t>Nr STWiORB</t>
  </si>
  <si>
    <t xml:space="preserve"> Nawierzchnia z betonu asfaltowego. Warstwa ścieralna wg WT-1 i WT-2</t>
  </si>
  <si>
    <t>D-07.00.00</t>
  </si>
  <si>
    <t>URZĄDZENIA BEZPIECZEŃSTWA RUCHU</t>
  </si>
  <si>
    <t>D-07.01.01</t>
  </si>
  <si>
    <t>Oznakowanie poziome</t>
  </si>
  <si>
    <t>wykonanie oznakowania poziomego</t>
  </si>
  <si>
    <t>D-07.02.01</t>
  </si>
  <si>
    <t>Oznakowanie pionowe</t>
  </si>
  <si>
    <r>
      <t xml:space="preserve">wykonanie konstrukcji wsporczych znaków z rur ocynkowanych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60mm z fundamentem z betonu C12/15 o wymiarach 30x30x70cm</t>
    </r>
  </si>
  <si>
    <t>humusowanie</t>
  </si>
  <si>
    <t>oznakowanie</t>
  </si>
  <si>
    <t>D-04.04.02b</t>
  </si>
  <si>
    <t>Podbudowa zasadnicza z mieszanki kruszywa niezwiązanego</t>
  </si>
  <si>
    <t xml:space="preserve">karczowanie krzaków oraz wywóz materiału na zaplecze wykonawcy </t>
  </si>
  <si>
    <t>D-06.00.00</t>
  </si>
  <si>
    <t>ROBOTY WYKOŃCZENIOWE</t>
  </si>
  <si>
    <t>D-06.04.01</t>
  </si>
  <si>
    <t>Rowy</t>
  </si>
  <si>
    <t>zjazdy asfalt</t>
  </si>
  <si>
    <t>słupki</t>
  </si>
  <si>
    <t>rozbiórki</t>
  </si>
  <si>
    <t>D-01.02.04</t>
  </si>
  <si>
    <t>Rozbiórka elementów dróg</t>
  </si>
  <si>
    <t>rozbiórka znaków drogowych, wywóz materiałów z rozbióki na zaplecze wykonawcy</t>
  </si>
  <si>
    <t>D-06.03.01a</t>
  </si>
  <si>
    <t>Pobocze utwardzone kruszywem łamanym</t>
  </si>
  <si>
    <t>wykonanie pobocza utwardzonego z kruszywa łamanego 0/31,5mm - grubość 15cm</t>
  </si>
  <si>
    <t>obsianie trawą wraz z pielęgnacją powierzchni po humusowaniu</t>
  </si>
  <si>
    <t>zdjęcie warstwy humusu - grubość 20cm, składowanie humusu z przeznaczeniem do ponownego humusowania</t>
  </si>
  <si>
    <t>renowacja oraz profilowanie istniejącego rowu przydrożnego</t>
  </si>
  <si>
    <t>wykonanie podbudowy z kruszywa łamanego 0/31,5mm stabilizowanego mechanicznie w konstrukcji poszerzenia jezdni oraz zjazdów asfaltowych - grubość 20cm</t>
  </si>
  <si>
    <t>D-05.03.26a</t>
  </si>
  <si>
    <t>Zabezpieczenie geosiatką nawierzchni asfaltowej przed spękaniami odbitymi</t>
  </si>
  <si>
    <t>D-04.07.01a</t>
  </si>
  <si>
    <t>Podbudowa z betonu asfaltowego wg WT-1 i WT-2</t>
  </si>
  <si>
    <t xml:space="preserve">Przebudowa drogi powiatowej nr 1309G - na odcinku od m. Kopaniewo                             </t>
  </si>
  <si>
    <t>do skrzyżowania z drogą powiatową nr 1312G w m. Łebień</t>
  </si>
  <si>
    <t>DP 1309G od km 9+890 do km 11+870 oraz DP 1312G od km 4+470 do km 4+740</t>
  </si>
  <si>
    <t>pobcze kr</t>
  </si>
  <si>
    <t>stabilizacja</t>
  </si>
  <si>
    <t>podbudowa kr</t>
  </si>
  <si>
    <t>jezdnia+zj.publiczne+pobocze asf</t>
  </si>
  <si>
    <t>podbudowa asf</t>
  </si>
  <si>
    <t>w.wyrównwcza</t>
  </si>
  <si>
    <t>w. ścieralna</t>
  </si>
  <si>
    <t>koryto poszerzenie</t>
  </si>
  <si>
    <t>długości</t>
  </si>
  <si>
    <t>geosiatka</t>
  </si>
  <si>
    <t>NASYP</t>
  </si>
  <si>
    <t>zdj. Humusu</t>
  </si>
  <si>
    <t>rowy</t>
  </si>
  <si>
    <t>do likwidacji</t>
  </si>
  <si>
    <t>znaki typu A</t>
  </si>
  <si>
    <t>znaki typu D</t>
  </si>
  <si>
    <t>znaki tyypu E</t>
  </si>
  <si>
    <t>tabliczki T</t>
  </si>
  <si>
    <t>wykonanie, profilowanie i zagęszczenie koryta pod konstrukcję zjazdów indywidualnych z asflatobetonu - gr.28cm</t>
  </si>
  <si>
    <t>D-02.03.01</t>
  </si>
  <si>
    <t>Wykonanie nasypów</t>
  </si>
  <si>
    <r>
      <t>m</t>
    </r>
    <r>
      <rPr>
        <vertAlign val="superscript"/>
        <sz val="10"/>
        <rFont val="Times New Roman"/>
        <family val="1"/>
      </rPr>
      <t>3</t>
    </r>
  </si>
  <si>
    <t>D-02.00.00</t>
  </si>
  <si>
    <t>ROBOTY ZIEMNE</t>
  </si>
  <si>
    <t>wykonanie nasypów z piasku średniogo, transport urobku z dokopu do 10km, wbudowanie i zagęszczenie</t>
  </si>
  <si>
    <t>ułożenie geosiatki z włówien szklanych o wytrzymałości na rozciąganie ≥120kN/m i wydłużeniu przy zerwaniu &lt;3% na warstwie wyrównawczej, szerokość pasma 1,0m układane wzdłuż osi jezdni na połączeniu poszerzenia jezdni z istniejącą nawierzchnią (siatka musi spełniać wymagania dla siatek układancyh pod warstwy bitumiczne 4cm)</t>
  </si>
  <si>
    <t>wykonanie i przymocowanie tarczy znaków drogowych z grupy A - średnie</t>
  </si>
  <si>
    <t>wykonanie i przymocowanie tarczy znaków drogowych z grupy D - średnie</t>
  </si>
  <si>
    <t>wykonanie i przymocowanie tarczy znaków drogowych z grupy E - średnie</t>
  </si>
  <si>
    <t>wykonanie i przymocowanie tarczy znaków drogowych z grupy T - średnie</t>
  </si>
  <si>
    <t>humusowanie grubość 10cm powierzchni terenów zielonych</t>
  </si>
  <si>
    <t>wykonanie, profilowanie i zagęszczenie koryta pod konstrukcję poszerzenia jezdni - gr.51cm</t>
  </si>
  <si>
    <t>wykonanie podbudowy pomocnieczej z kruszywa naturalnego stabilizowanego cementem o Rm=5MPa ( uzyskiwane z mieszarki stacjonarnej) w konstrukcji poszerzenia jezdni oraz zjazdów indywidualnych - grubość 15cm</t>
  </si>
  <si>
    <t>wyrównanie miejscowe przekroju z betonu asfaltowego AC16W KR 3-4 50/70 w ilości 30t</t>
  </si>
  <si>
    <t>wykonanie podbudowy zasadniczej z betonu asfaltowego AC22P KR 3-4 35/50 w konstrukcji poszerzenia jezdni - grubość 8cm</t>
  </si>
  <si>
    <t>wykonanie warstwy ścieralnej z betonu  AC11S KR 3-4 50/70 w konstrukcji jezdni oraz zjazdów asfaltowych - grubość 4cm</t>
  </si>
  <si>
    <t>wykonanie warstwy wyrówawczej z betonu AC16W KR 3-4 50/70 w konstrukcji jezdni oraz zjazdów asfaltowych - grubość 4cm</t>
  </si>
  <si>
    <t>frezowanie pnia 31-60cm  wraz z karczowaniem, wywóz materiałów na zaplecze wykonawcy</t>
  </si>
  <si>
    <t>frezowanie pnia 121-150cm  wraz z karczowaniem, wywóz materiałów na zaplecze wykonawcy</t>
  </si>
  <si>
    <t>D-07.06.01</t>
  </si>
  <si>
    <r>
      <rPr>
        <b/>
        <sz val="10"/>
        <rFont val="Times New Roman"/>
        <family val="1"/>
      </rPr>
      <t>Ogrodzenia</t>
    </r>
    <r>
      <rPr>
        <sz val="10"/>
        <rFont val="Times New Roman"/>
        <family val="1"/>
      </rPr>
      <t xml:space="preserve"> - wykonanie płotka naprowadzającego dla herpetofauny z tworzywa sztucznego</t>
    </r>
  </si>
  <si>
    <r>
      <t xml:space="preserve">Instalacje - </t>
    </r>
    <r>
      <rPr>
        <sz val="10"/>
        <rFont val="Times New Roman"/>
        <family val="1"/>
      </rPr>
      <t>wykonanie zabezpieczenia istniejących sieci podziemnych poprzez montaż oslonowych rur dwudzielnych fi 160 (9m+9m+9m)</t>
    </r>
  </si>
  <si>
    <t>Nawierzchnia z betonu asfaltowego. Warstwa wiążąca i wyrównawcza wg              WT-1 i WT-2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</si>
</sst>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6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9.5"/>
      <name val="Times New Roman"/>
      <family val="1"/>
    </font>
    <font>
      <b/>
      <sz val="11"/>
      <color indexed="10"/>
      <name val="Czcionka tekstu podstawowego"/>
      <family val="2"/>
    </font>
    <font>
      <b/>
      <sz val="11"/>
      <name val="Times New Roman"/>
      <family val="1"/>
    </font>
    <font>
      <b/>
      <sz val="11"/>
      <color indexed="60"/>
      <name val="Czcionka tekstu podstawowego"/>
      <family val="0"/>
    </font>
    <font>
      <sz val="10"/>
      <color indexed="8"/>
      <name val="Czcionka tekstu podstawowego"/>
      <family val="2"/>
    </font>
    <font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sz val="10"/>
      <color rgb="FFFF0000"/>
      <name val="Times New Roman"/>
      <family val="1"/>
    </font>
    <font>
      <b/>
      <sz val="11"/>
      <color rgb="FFFF0000"/>
      <name val="Czcionka tekstu podstawowego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/>
      <name val="Times New Roman"/>
      <family val="1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rgb="FFC0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56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left" vertical="center" wrapText="1"/>
      <protection/>
    </xf>
    <xf numFmtId="1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vertical="center" wrapText="1"/>
      <protection/>
    </xf>
    <xf numFmtId="4" fontId="9" fillId="33" borderId="10" xfId="60" applyNumberFormat="1" applyFont="1" applyFill="1" applyBorder="1" applyAlignment="1">
      <alignment horizontal="right" vertical="center" wrapText="1"/>
      <protection/>
    </xf>
    <xf numFmtId="1" fontId="57" fillId="0" borderId="10" xfId="60" applyNumberFormat="1" applyFont="1" applyFill="1" applyBorder="1" applyAlignment="1">
      <alignment horizontal="center" vertical="center" wrapText="1"/>
      <protection/>
    </xf>
    <xf numFmtId="4" fontId="9" fillId="33" borderId="10" xfId="6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0" borderId="10" xfId="60" applyNumberFormat="1" applyFont="1" applyFill="1" applyBorder="1" applyAlignment="1" applyProtection="1">
      <alignment vertical="center" wrapText="1"/>
      <protection locked="0"/>
    </xf>
    <xf numFmtId="4" fontId="9" fillId="0" borderId="10" xfId="6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60" applyNumberFormat="1" applyFont="1" applyFill="1" applyBorder="1" applyAlignment="1">
      <alignment horizontal="right" vertical="center" wrapText="1"/>
      <protection/>
    </xf>
    <xf numFmtId="4" fontId="8" fillId="33" borderId="10" xfId="6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>
      <alignment vertical="center" wrapText="1"/>
    </xf>
    <xf numFmtId="4" fontId="58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top"/>
    </xf>
    <xf numFmtId="1" fontId="9" fillId="33" borderId="10" xfId="60" applyNumberFormat="1" applyFont="1" applyFill="1" applyBorder="1" applyAlignment="1">
      <alignment horizontal="center" vertical="center" wrapText="1"/>
      <protection/>
    </xf>
    <xf numFmtId="4" fontId="59" fillId="33" borderId="10" xfId="60" applyNumberFormat="1" applyFont="1" applyFill="1" applyBorder="1" applyAlignment="1">
      <alignment horizontal="left" vertical="top" wrapText="1"/>
      <protection/>
    </xf>
    <xf numFmtId="4" fontId="15" fillId="34" borderId="10" xfId="60" applyNumberFormat="1" applyFont="1" applyFill="1" applyBorder="1" applyAlignment="1">
      <alignment horizontal="center" vertical="center" wrapText="1"/>
      <protection/>
    </xf>
    <xf numFmtId="3" fontId="8" fillId="34" borderId="10" xfId="60" applyNumberFormat="1" applyFont="1" applyFill="1" applyBorder="1" applyAlignment="1">
      <alignment horizontal="center" vertical="top" wrapText="1"/>
      <protection/>
    </xf>
    <xf numFmtId="3" fontId="8" fillId="34" borderId="10" xfId="60" applyNumberFormat="1" applyFont="1" applyFill="1" applyBorder="1" applyAlignment="1">
      <alignment horizontal="center" vertical="center" wrapText="1"/>
      <protection/>
    </xf>
    <xf numFmtId="1" fontId="60" fillId="33" borderId="10" xfId="60" applyNumberFormat="1" applyFont="1" applyFill="1" applyBorder="1" applyAlignment="1">
      <alignment horizontal="center" vertical="center" wrapText="1"/>
      <protection/>
    </xf>
    <xf numFmtId="1" fontId="61" fillId="33" borderId="10" xfId="60" applyNumberFormat="1" applyFont="1" applyFill="1" applyBorder="1" applyAlignment="1">
      <alignment horizontal="center" vertical="center" wrapText="1"/>
      <protection/>
    </xf>
    <xf numFmtId="1" fontId="62" fillId="33" borderId="10" xfId="60" applyNumberFormat="1" applyFont="1" applyFill="1" applyBorder="1" applyAlignment="1">
      <alignment horizontal="center" vertical="center" wrapText="1"/>
      <protection/>
    </xf>
    <xf numFmtId="4" fontId="59" fillId="33" borderId="10" xfId="60" applyNumberFormat="1" applyFont="1" applyFill="1" applyBorder="1" applyAlignment="1">
      <alignment horizontal="center" vertical="top" wrapText="1"/>
      <protection/>
    </xf>
    <xf numFmtId="1" fontId="57" fillId="33" borderId="10" xfId="60" applyNumberFormat="1" applyFont="1" applyFill="1" applyBorder="1" applyAlignment="1">
      <alignment horizontal="center" vertical="center" wrapText="1"/>
      <protection/>
    </xf>
    <xf numFmtId="3" fontId="8" fillId="0" borderId="10" xfId="60" applyNumberFormat="1" applyFont="1" applyFill="1" applyBorder="1" applyAlignment="1">
      <alignment horizontal="center" vertical="center" wrapText="1"/>
      <protection/>
    </xf>
    <xf numFmtId="3" fontId="8" fillId="0" borderId="11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left" vertical="top" wrapText="1"/>
      <protection/>
    </xf>
    <xf numFmtId="4" fontId="59" fillId="33" borderId="10" xfId="60" applyNumberFormat="1" applyFont="1" applyFill="1" applyBorder="1" applyAlignment="1">
      <alignment horizontal="left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60" applyNumberFormat="1" applyFont="1" applyFill="1" applyBorder="1" applyAlignment="1" applyProtection="1">
      <alignment vertical="top" wrapText="1"/>
      <protection locked="0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1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/>
    </xf>
    <xf numFmtId="4" fontId="8" fillId="0" borderId="10" xfId="60" applyNumberFormat="1" applyFont="1" applyFill="1" applyBorder="1" applyAlignment="1">
      <alignment vertical="center" wrapText="1"/>
      <protection/>
    </xf>
    <xf numFmtId="4" fontId="8" fillId="0" borderId="10" xfId="60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4" fontId="8" fillId="36" borderId="15" xfId="60" applyNumberFormat="1" applyFont="1" applyFill="1" applyBorder="1" applyAlignment="1">
      <alignment horizontal="center" vertical="center" wrapText="1"/>
      <protection/>
    </xf>
    <xf numFmtId="4" fontId="8" fillId="36" borderId="16" xfId="60" applyNumberFormat="1" applyFont="1" applyFill="1" applyBorder="1" applyAlignment="1">
      <alignment horizontal="center" vertical="center" wrapText="1"/>
      <protection/>
    </xf>
    <xf numFmtId="4" fontId="8" fillId="36" borderId="17" xfId="60" applyNumberFormat="1" applyFont="1" applyFill="1" applyBorder="1" applyAlignment="1">
      <alignment horizontal="center" vertical="center" wrapText="1"/>
      <protection/>
    </xf>
    <xf numFmtId="4" fontId="8" fillId="36" borderId="13" xfId="60" applyNumberFormat="1" applyFont="1" applyFill="1" applyBorder="1" applyAlignment="1">
      <alignment horizontal="center" vertical="center" wrapText="1"/>
      <protection/>
    </xf>
    <xf numFmtId="4" fontId="8" fillId="36" borderId="0" xfId="60" applyNumberFormat="1" applyFont="1" applyFill="1" applyBorder="1" applyAlignment="1">
      <alignment horizontal="center" vertical="center" wrapText="1"/>
      <protection/>
    </xf>
    <xf numFmtId="4" fontId="8" fillId="36" borderId="18" xfId="60" applyNumberFormat="1" applyFont="1" applyFill="1" applyBorder="1" applyAlignment="1">
      <alignment horizontal="center" vertical="center" wrapText="1"/>
      <protection/>
    </xf>
    <xf numFmtId="4" fontId="8" fillId="36" borderId="19" xfId="60" applyNumberFormat="1" applyFont="1" applyFill="1" applyBorder="1" applyAlignment="1">
      <alignment horizontal="center" vertical="center" wrapText="1"/>
      <protection/>
    </xf>
    <xf numFmtId="4" fontId="8" fillId="36" borderId="20" xfId="60" applyNumberFormat="1" applyFont="1" applyFill="1" applyBorder="1" applyAlignment="1">
      <alignment horizontal="center" vertical="center" wrapText="1"/>
      <protection/>
    </xf>
    <xf numFmtId="4" fontId="8" fillId="36" borderId="21" xfId="60" applyNumberFormat="1" applyFont="1" applyFill="1" applyBorder="1" applyAlignment="1">
      <alignment horizontal="center" vertical="center" wrapText="1"/>
      <protection/>
    </xf>
    <xf numFmtId="1" fontId="8" fillId="34" borderId="22" xfId="60" applyNumberFormat="1" applyFont="1" applyFill="1" applyBorder="1" applyAlignment="1">
      <alignment horizontal="center" vertical="center" wrapText="1"/>
      <protection/>
    </xf>
    <xf numFmtId="1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22" xfId="60" applyNumberFormat="1" applyFont="1" applyFill="1" applyBorder="1" applyAlignment="1">
      <alignment horizontal="center" vertical="top" wrapText="1"/>
      <protection/>
    </xf>
    <xf numFmtId="4" fontId="8" fillId="34" borderId="10" xfId="60" applyNumberFormat="1" applyFont="1" applyFill="1" applyBorder="1" applyAlignment="1">
      <alignment horizontal="center" vertical="top" wrapText="1"/>
      <protection/>
    </xf>
    <xf numFmtId="4" fontId="8" fillId="34" borderId="22" xfId="60" applyNumberFormat="1" applyFont="1" applyFill="1" applyBorder="1" applyAlignment="1">
      <alignment horizontal="center" vertical="center" wrapText="1"/>
      <protection/>
    </xf>
    <xf numFmtId="4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23" xfId="60" applyNumberFormat="1" applyFont="1" applyFill="1" applyBorder="1" applyAlignment="1">
      <alignment horizontal="center" vertical="center" wrapText="1"/>
      <protection/>
    </xf>
    <xf numFmtId="4" fontId="8" fillId="34" borderId="24" xfId="60" applyNumberFormat="1" applyFont="1" applyFill="1" applyBorder="1" applyAlignment="1">
      <alignment horizontal="center" vertical="center" wrapText="1"/>
      <protection/>
    </xf>
    <xf numFmtId="4" fontId="8" fillId="0" borderId="10" xfId="60" applyNumberFormat="1" applyFont="1" applyFill="1" applyBorder="1" applyAlignment="1">
      <alignment horizontal="center" vertical="center" wrapText="1"/>
      <protection/>
    </xf>
    <xf numFmtId="4" fontId="59" fillId="33" borderId="10" xfId="60" applyNumberFormat="1" applyFont="1" applyFill="1" applyBorder="1" applyAlignment="1" applyProtection="1">
      <alignment vertical="center" wrapText="1"/>
      <protection locked="0"/>
    </xf>
    <xf numFmtId="4" fontId="59" fillId="33" borderId="10" xfId="0" applyNumberFormat="1" applyFont="1" applyFill="1" applyBorder="1" applyAlignment="1">
      <alignment vertical="center" wrapText="1"/>
    </xf>
    <xf numFmtId="4" fontId="59" fillId="33" borderId="10" xfId="60" applyNumberFormat="1" applyFont="1" applyFill="1" applyBorder="1" applyAlignment="1">
      <alignment vertical="center" wrapText="1"/>
      <protection/>
    </xf>
    <xf numFmtId="4" fontId="8" fillId="0" borderId="25" xfId="60" applyNumberFormat="1" applyFont="1" applyFill="1" applyBorder="1" applyAlignment="1">
      <alignment horizontal="center" vertical="top" wrapText="1"/>
      <protection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4" fontId="8" fillId="0" borderId="22" xfId="60" applyNumberFormat="1" applyFont="1" applyFill="1" applyBorder="1" applyAlignment="1">
      <alignment horizontal="center" vertical="top" wrapText="1"/>
      <protection/>
    </xf>
    <xf numFmtId="4" fontId="8" fillId="0" borderId="10" xfId="60" applyNumberFormat="1" applyFont="1" applyFill="1" applyBorder="1" applyAlignment="1">
      <alignment vertical="center" wrapText="1"/>
      <protection/>
    </xf>
    <xf numFmtId="4" fontId="64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60" applyNumberFormat="1" applyFont="1" applyFill="1" applyBorder="1" applyAlignment="1" applyProtection="1">
      <alignment vertical="center" wrapText="1"/>
      <protection locked="0"/>
    </xf>
    <xf numFmtId="4" fontId="59" fillId="33" borderId="10" xfId="60" applyNumberFormat="1" applyFont="1" applyFill="1" applyBorder="1" applyAlignment="1" applyProtection="1">
      <alignment horizontal="left" vertical="center" wrapText="1"/>
      <protection locked="0"/>
    </xf>
    <xf numFmtId="1" fontId="65" fillId="0" borderId="2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66" fillId="33" borderId="10" xfId="0" applyNumberFormat="1" applyFont="1" applyFill="1" applyBorder="1" applyAlignment="1">
      <alignment vertical="center"/>
    </xf>
    <xf numFmtId="4" fontId="66" fillId="33" borderId="11" xfId="0" applyNumberFormat="1" applyFont="1" applyFill="1" applyBorder="1" applyAlignment="1">
      <alignment vertical="center"/>
    </xf>
    <xf numFmtId="4" fontId="66" fillId="33" borderId="28" xfId="0" applyNumberFormat="1" applyFont="1" applyFill="1" applyBorder="1" applyAlignment="1">
      <alignment vertical="center"/>
    </xf>
  </cellXfs>
  <cellStyles count="58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_laroux" xfId="57"/>
    <cellStyle name="normální_laroux" xfId="58"/>
    <cellStyle name="Normalny 2" xfId="59"/>
    <cellStyle name="Normalny 3" xfId="60"/>
    <cellStyle name="Obliczenia" xfId="61"/>
    <cellStyle name="Percent" xfId="62"/>
    <cellStyle name="Styl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7">
      <selection activeCell="L22" sqref="L22"/>
    </sheetView>
  </sheetViews>
  <sheetFormatPr defaultColWidth="8.796875" defaultRowHeight="14.25"/>
  <cols>
    <col min="1" max="1" width="16.59765625" style="0" customWidth="1"/>
    <col min="3" max="3" width="9.19921875" style="39" bestFit="1" customWidth="1"/>
    <col min="6" max="6" width="10.59765625" style="0" customWidth="1"/>
    <col min="11" max="11" width="11.69921875" style="0" customWidth="1"/>
    <col min="20" max="20" width="14" style="0" customWidth="1"/>
  </cols>
  <sheetData>
    <row r="1" spans="1:21" ht="14.25">
      <c r="A1" s="49" t="s">
        <v>26</v>
      </c>
      <c r="B1" s="49"/>
      <c r="C1" s="38">
        <v>0.02</v>
      </c>
      <c r="F1" s="49" t="s">
        <v>62</v>
      </c>
      <c r="G1" s="49"/>
      <c r="H1" s="38">
        <v>0.05</v>
      </c>
      <c r="K1" s="49" t="s">
        <v>88</v>
      </c>
      <c r="L1" s="49"/>
      <c r="M1" s="38">
        <v>0.02</v>
      </c>
      <c r="T1" s="49" t="s">
        <v>52</v>
      </c>
      <c r="U1" s="49"/>
    </row>
    <row r="2" spans="8:18" ht="14.25">
      <c r="H2" s="39"/>
      <c r="M2" s="39"/>
      <c r="R2" s="38">
        <v>0.15</v>
      </c>
    </row>
    <row r="3" spans="8:21" ht="14.25">
      <c r="H3" s="39"/>
      <c r="M3" s="39"/>
      <c r="P3" t="s">
        <v>90</v>
      </c>
      <c r="Q3" s="43">
        <f>1600*0.2</f>
        <v>320</v>
      </c>
      <c r="R3" s="44">
        <f>ROUNDUP(Q3*1.15,1)</f>
        <v>368</v>
      </c>
      <c r="T3" t="s">
        <v>61</v>
      </c>
      <c r="U3" s="43">
        <v>5</v>
      </c>
    </row>
    <row r="4" spans="8:21" ht="14.25">
      <c r="H4" s="39"/>
      <c r="M4" s="39"/>
      <c r="T4" t="s">
        <v>93</v>
      </c>
      <c r="U4" s="43">
        <v>2</v>
      </c>
    </row>
    <row r="5" spans="8:21" ht="14.25">
      <c r="H5" s="39"/>
      <c r="M5" s="39"/>
      <c r="T5" s="43" t="s">
        <v>32</v>
      </c>
      <c r="U5" s="43">
        <v>38</v>
      </c>
    </row>
    <row r="6" spans="6:21" ht="14.25">
      <c r="F6" t="s">
        <v>91</v>
      </c>
      <c r="G6" s="43">
        <f>C7+C16+C8</f>
        <v>3104.8</v>
      </c>
      <c r="H6" s="44">
        <f>ROUNDUP(G6*1.05,1)</f>
        <v>3260.1</v>
      </c>
      <c r="M6" s="39"/>
      <c r="U6" s="43"/>
    </row>
    <row r="7" spans="1:21" ht="14.25">
      <c r="A7" t="s">
        <v>60</v>
      </c>
      <c r="B7" s="43">
        <v>104.9</v>
      </c>
      <c r="C7" s="44">
        <f>ROUNDUP(B7*1.02,1)</f>
        <v>107</v>
      </c>
      <c r="M7" s="39"/>
      <c r="U7" s="43"/>
    </row>
    <row r="8" spans="1:21" ht="14.25">
      <c r="A8" t="s">
        <v>80</v>
      </c>
      <c r="B8" s="43">
        <f>1572*0.75</f>
        <v>1179</v>
      </c>
      <c r="C8" s="44">
        <f>ROUNDUP(B8*1.02,1)</f>
        <v>1202.6</v>
      </c>
      <c r="M8" s="39"/>
      <c r="U8" s="43"/>
    </row>
    <row r="9" spans="1:21" ht="15">
      <c r="A9" s="50" t="s">
        <v>83</v>
      </c>
      <c r="B9" s="50"/>
      <c r="C9" s="50"/>
      <c r="K9" t="s">
        <v>92</v>
      </c>
      <c r="L9" s="43">
        <v>1000</v>
      </c>
      <c r="M9" s="44">
        <f>ROUNDUP(L9*1.02,1)</f>
        <v>1020</v>
      </c>
      <c r="U9" s="43"/>
    </row>
    <row r="10" spans="1:21" ht="14.25">
      <c r="A10" t="s">
        <v>81</v>
      </c>
      <c r="B10" s="43">
        <f>800*1+1600*0.6</f>
        <v>1760</v>
      </c>
      <c r="C10" s="44">
        <f>ROUNDUP(B10*1.02,1)</f>
        <v>1795.2</v>
      </c>
      <c r="K10" t="s">
        <v>20</v>
      </c>
      <c r="L10" s="43">
        <f>10690-9890</f>
        <v>800</v>
      </c>
      <c r="M10" s="44">
        <f>0.001*L10</f>
        <v>0.8</v>
      </c>
      <c r="T10" t="s">
        <v>94</v>
      </c>
      <c r="U10" s="43">
        <v>1</v>
      </c>
    </row>
    <row r="11" spans="1:21" ht="14.25">
      <c r="A11" t="s">
        <v>82</v>
      </c>
      <c r="B11" s="43">
        <f>800+0.5*1600</f>
        <v>1600</v>
      </c>
      <c r="C11" s="44">
        <f>ROUNDUP(B11*1.02,1)</f>
        <v>1632</v>
      </c>
      <c r="U11" s="43"/>
    </row>
    <row r="12" spans="1:21" ht="14.25">
      <c r="A12" t="s">
        <v>84</v>
      </c>
      <c r="B12" s="43">
        <f>800+0.25*1600</f>
        <v>1200</v>
      </c>
      <c r="C12" s="44">
        <f>ROUNDUP(B12*1.02,1)</f>
        <v>1224</v>
      </c>
      <c r="U12" s="43"/>
    </row>
    <row r="13" spans="1:21" ht="14.25">
      <c r="A13" t="s">
        <v>85</v>
      </c>
      <c r="B13" s="43">
        <f>4800+1600*0.1</f>
        <v>4960</v>
      </c>
      <c r="C13" s="44">
        <f aca="true" t="shared" si="0" ref="C13:C21">ROUNDUP(B13*1.02,1)</f>
        <v>5059.2</v>
      </c>
      <c r="T13" t="s">
        <v>95</v>
      </c>
      <c r="U13" s="43">
        <v>2</v>
      </c>
    </row>
    <row r="14" spans="1:21" ht="14.25">
      <c r="A14" t="s">
        <v>86</v>
      </c>
      <c r="B14" s="43">
        <v>4800</v>
      </c>
      <c r="C14" s="44">
        <f t="shared" si="0"/>
        <v>4896</v>
      </c>
      <c r="T14" t="s">
        <v>96</v>
      </c>
      <c r="U14" s="43">
        <v>2</v>
      </c>
    </row>
    <row r="15" spans="20:21" ht="14.25">
      <c r="T15" t="s">
        <v>97</v>
      </c>
      <c r="U15" s="43">
        <v>1</v>
      </c>
    </row>
    <row r="16" spans="1:21" ht="14.25">
      <c r="A16" t="s">
        <v>87</v>
      </c>
      <c r="B16" s="43">
        <f>B10</f>
        <v>1760</v>
      </c>
      <c r="C16" s="44">
        <f t="shared" si="0"/>
        <v>1795.2</v>
      </c>
      <c r="U16" s="43"/>
    </row>
    <row r="20" spans="1:3" ht="14.25">
      <c r="A20" t="s">
        <v>89</v>
      </c>
      <c r="B20" s="43">
        <v>1600</v>
      </c>
      <c r="C20" s="44">
        <f t="shared" si="0"/>
        <v>1632</v>
      </c>
    </row>
    <row r="21" spans="1:3" ht="14.25">
      <c r="A21" t="s">
        <v>51</v>
      </c>
      <c r="B21" s="43">
        <f>800*3.5</f>
        <v>2800</v>
      </c>
      <c r="C21" s="44">
        <f t="shared" si="0"/>
        <v>2856</v>
      </c>
    </row>
  </sheetData>
  <sheetProtection/>
  <mergeCells count="5">
    <mergeCell ref="A1:B1"/>
    <mergeCell ref="A9:C9"/>
    <mergeCell ref="F1:G1"/>
    <mergeCell ref="K1:L1"/>
    <mergeCell ref="T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3"/>
  <sheetViews>
    <sheetView tabSelected="1" view="pageLayout" zoomScale="130" zoomScalePageLayoutView="130" workbookViewId="0" topLeftCell="A43">
      <selection activeCell="F13" sqref="F13"/>
    </sheetView>
  </sheetViews>
  <sheetFormatPr defaultColWidth="8.796875" defaultRowHeight="13.5" customHeight="1"/>
  <cols>
    <col min="1" max="1" width="3.09765625" style="2" customWidth="1"/>
    <col min="2" max="2" width="10.09765625" style="21" bestFit="1" customWidth="1"/>
    <col min="3" max="3" width="45.19921875" style="6" customWidth="1"/>
    <col min="4" max="4" width="5.19921875" style="1" customWidth="1"/>
    <col min="5" max="5" width="7.59765625" style="5" customWidth="1"/>
    <col min="6" max="6" width="8.69921875" style="1" customWidth="1"/>
    <col min="7" max="7" width="9.19921875" style="20" customWidth="1"/>
    <col min="8" max="8" width="8.69921875" style="6" customWidth="1"/>
    <col min="9" max="9" width="10.5" style="6" bestFit="1" customWidth="1"/>
    <col min="10" max="10" width="8.69921875" style="6" customWidth="1"/>
    <col min="11" max="11" width="9" style="6" customWidth="1"/>
    <col min="12" max="16384" width="8.69921875" style="6" customWidth="1"/>
  </cols>
  <sheetData>
    <row r="1" spans="1:8" ht="13.5" customHeight="1">
      <c r="A1" s="51" t="s">
        <v>77</v>
      </c>
      <c r="B1" s="52"/>
      <c r="C1" s="52"/>
      <c r="D1" s="52"/>
      <c r="E1" s="52"/>
      <c r="F1" s="52"/>
      <c r="G1" s="53"/>
      <c r="H1" s="47"/>
    </row>
    <row r="2" spans="1:8" ht="14.25">
      <c r="A2" s="54" t="s">
        <v>78</v>
      </c>
      <c r="B2" s="55"/>
      <c r="C2" s="55"/>
      <c r="D2" s="55"/>
      <c r="E2" s="55"/>
      <c r="F2" s="55"/>
      <c r="G2" s="56"/>
      <c r="H2" s="47"/>
    </row>
    <row r="3" spans="1:8" ht="15" thickBot="1">
      <c r="A3" s="57" t="s">
        <v>79</v>
      </c>
      <c r="B3" s="58"/>
      <c r="C3" s="58"/>
      <c r="D3" s="58"/>
      <c r="E3" s="58"/>
      <c r="F3" s="58"/>
      <c r="G3" s="59"/>
      <c r="H3" s="47"/>
    </row>
    <row r="4" spans="1:8" ht="13.5" customHeight="1">
      <c r="A4" s="60" t="s">
        <v>0</v>
      </c>
      <c r="B4" s="62" t="s">
        <v>41</v>
      </c>
      <c r="C4" s="64" t="s">
        <v>1</v>
      </c>
      <c r="D4" s="66" t="s">
        <v>2</v>
      </c>
      <c r="E4" s="67"/>
      <c r="F4" s="68" t="s">
        <v>36</v>
      </c>
      <c r="G4" s="68" t="s">
        <v>37</v>
      </c>
      <c r="H4" s="48"/>
    </row>
    <row r="5" spans="1:8" ht="24" customHeight="1">
      <c r="A5" s="61"/>
      <c r="B5" s="63"/>
      <c r="C5" s="65"/>
      <c r="D5" s="24" t="s">
        <v>3</v>
      </c>
      <c r="E5" s="42" t="s">
        <v>4</v>
      </c>
      <c r="F5" s="68"/>
      <c r="G5" s="68"/>
      <c r="H5" s="48"/>
    </row>
    <row r="6" spans="1:8" ht="13.5" customHeight="1">
      <c r="A6" s="41">
        <v>1</v>
      </c>
      <c r="B6" s="25">
        <v>2</v>
      </c>
      <c r="C6" s="26">
        <v>3</v>
      </c>
      <c r="D6" s="26">
        <v>4</v>
      </c>
      <c r="E6" s="26">
        <v>5</v>
      </c>
      <c r="F6" s="33">
        <v>6</v>
      </c>
      <c r="G6" s="32">
        <v>7</v>
      </c>
      <c r="H6" s="48"/>
    </row>
    <row r="7" spans="1:8" s="4" customFormat="1" ht="13.5" customHeight="1">
      <c r="A7" s="22"/>
      <c r="B7" s="23" t="s">
        <v>5</v>
      </c>
      <c r="C7" s="71" t="s">
        <v>6</v>
      </c>
      <c r="D7" s="70"/>
      <c r="E7" s="70"/>
      <c r="F7" s="70"/>
      <c r="G7" s="70"/>
      <c r="H7" s="48"/>
    </row>
    <row r="8" spans="1:8" ht="25.5" customHeight="1">
      <c r="A8" s="9"/>
      <c r="B8" s="72" t="s">
        <v>7</v>
      </c>
      <c r="C8" s="75" t="s">
        <v>8</v>
      </c>
      <c r="D8" s="76"/>
      <c r="E8" s="76"/>
      <c r="F8" s="76"/>
      <c r="G8" s="76"/>
      <c r="H8" s="48"/>
    </row>
    <row r="9" spans="1:8" ht="13.5" customHeight="1">
      <c r="A9" s="9">
        <v>1</v>
      </c>
      <c r="B9" s="73"/>
      <c r="C9" s="10" t="s">
        <v>24</v>
      </c>
      <c r="D9" s="7" t="s">
        <v>9</v>
      </c>
      <c r="E9" s="11">
        <f>dane!M10</f>
        <v>0.8</v>
      </c>
      <c r="F9" s="7"/>
      <c r="G9" s="17"/>
      <c r="H9" s="48"/>
    </row>
    <row r="10" spans="1:8" ht="13.5" customHeight="1">
      <c r="A10" s="9">
        <v>2</v>
      </c>
      <c r="B10" s="74"/>
      <c r="C10" s="10" t="s">
        <v>25</v>
      </c>
      <c r="D10" s="7" t="s">
        <v>9</v>
      </c>
      <c r="E10" s="11">
        <f>dane!M10</f>
        <v>0.8</v>
      </c>
      <c r="F10" s="7"/>
      <c r="G10" s="17"/>
      <c r="H10" s="48"/>
    </row>
    <row r="11" spans="1:8" ht="13.5" customHeight="1">
      <c r="A11" s="9"/>
      <c r="B11" s="72" t="s">
        <v>34</v>
      </c>
      <c r="C11" s="75" t="s">
        <v>35</v>
      </c>
      <c r="D11" s="76"/>
      <c r="E11" s="76"/>
      <c r="F11" s="76"/>
      <c r="G11" s="76"/>
      <c r="H11" s="48"/>
    </row>
    <row r="12" spans="1:8" ht="28.5" customHeight="1">
      <c r="A12" s="9">
        <v>3</v>
      </c>
      <c r="B12" s="73"/>
      <c r="C12" s="10" t="s">
        <v>117</v>
      </c>
      <c r="D12" s="7" t="s">
        <v>27</v>
      </c>
      <c r="E12" s="11">
        <v>2</v>
      </c>
      <c r="F12" s="7"/>
      <c r="G12" s="17"/>
      <c r="H12" s="48"/>
    </row>
    <row r="13" spans="1:8" ht="28.5" customHeight="1">
      <c r="A13" s="9">
        <v>4</v>
      </c>
      <c r="B13" s="73"/>
      <c r="C13" s="10" t="s">
        <v>118</v>
      </c>
      <c r="D13" s="7" t="s">
        <v>27</v>
      </c>
      <c r="E13" s="11">
        <v>1</v>
      </c>
      <c r="F13" s="7"/>
      <c r="G13" s="17"/>
      <c r="H13" s="48"/>
    </row>
    <row r="14" spans="1:8" ht="27" customHeight="1">
      <c r="A14" s="9">
        <v>5</v>
      </c>
      <c r="B14" s="74"/>
      <c r="C14" s="10" t="s">
        <v>55</v>
      </c>
      <c r="D14" s="7" t="s">
        <v>23</v>
      </c>
      <c r="E14" s="11">
        <v>885</v>
      </c>
      <c r="F14" s="7"/>
      <c r="G14" s="17"/>
      <c r="H14" s="48"/>
    </row>
    <row r="15" spans="1:8" ht="13.5" customHeight="1">
      <c r="A15" s="12"/>
      <c r="B15" s="72" t="s">
        <v>10</v>
      </c>
      <c r="C15" s="75" t="s">
        <v>11</v>
      </c>
      <c r="D15" s="77"/>
      <c r="E15" s="77"/>
      <c r="F15" s="77"/>
      <c r="G15" s="77"/>
      <c r="H15" s="48"/>
    </row>
    <row r="16" spans="1:8" ht="29.25" customHeight="1">
      <c r="A16" s="9">
        <v>6</v>
      </c>
      <c r="B16" s="73"/>
      <c r="C16" s="10" t="s">
        <v>70</v>
      </c>
      <c r="D16" s="7" t="s">
        <v>23</v>
      </c>
      <c r="E16" s="11">
        <f>dane!H6</f>
        <v>3260.1</v>
      </c>
      <c r="F16" s="7"/>
      <c r="G16" s="17"/>
      <c r="H16" s="48"/>
    </row>
    <row r="17" spans="1:8" ht="14.25">
      <c r="A17" s="9"/>
      <c r="B17" s="72" t="s">
        <v>63</v>
      </c>
      <c r="C17" s="75" t="s">
        <v>64</v>
      </c>
      <c r="D17" s="77"/>
      <c r="E17" s="77"/>
      <c r="F17" s="77"/>
      <c r="G17" s="77"/>
      <c r="H17" s="48"/>
    </row>
    <row r="18" spans="1:8" ht="30" customHeight="1">
      <c r="A18" s="9">
        <v>7</v>
      </c>
      <c r="B18" s="74"/>
      <c r="C18" s="10" t="s">
        <v>65</v>
      </c>
      <c r="D18" s="7" t="s">
        <v>27</v>
      </c>
      <c r="E18" s="11">
        <f>dane!U4</f>
        <v>2</v>
      </c>
      <c r="F18" s="7"/>
      <c r="G18" s="17"/>
      <c r="H18" s="48"/>
    </row>
    <row r="19" spans="1:8" ht="14.25">
      <c r="A19" s="27"/>
      <c r="B19" s="35" t="s">
        <v>102</v>
      </c>
      <c r="C19" s="71" t="s">
        <v>103</v>
      </c>
      <c r="D19" s="70"/>
      <c r="E19" s="70"/>
      <c r="F19" s="70"/>
      <c r="G19" s="70"/>
      <c r="H19" s="48"/>
    </row>
    <row r="20" spans="1:8" ht="14.25">
      <c r="A20" s="9"/>
      <c r="B20" s="72" t="s">
        <v>99</v>
      </c>
      <c r="C20" s="75" t="s">
        <v>100</v>
      </c>
      <c r="D20" s="77"/>
      <c r="E20" s="77"/>
      <c r="F20" s="77"/>
      <c r="G20" s="77"/>
      <c r="H20" s="48"/>
    </row>
    <row r="21" spans="1:8" ht="28.5" customHeight="1">
      <c r="A21" s="9">
        <v>8</v>
      </c>
      <c r="B21" s="74"/>
      <c r="C21" s="10" t="s">
        <v>104</v>
      </c>
      <c r="D21" s="7" t="s">
        <v>101</v>
      </c>
      <c r="E21" s="11">
        <f>dane!R3</f>
        <v>368</v>
      </c>
      <c r="F21" s="7"/>
      <c r="G21" s="17"/>
      <c r="H21" s="48"/>
    </row>
    <row r="22" spans="1:8" ht="13.5" customHeight="1">
      <c r="A22" s="28"/>
      <c r="B22" s="23" t="s">
        <v>12</v>
      </c>
      <c r="C22" s="69" t="s">
        <v>13</v>
      </c>
      <c r="D22" s="70"/>
      <c r="E22" s="70"/>
      <c r="F22" s="70"/>
      <c r="G22" s="70"/>
      <c r="H22" s="48"/>
    </row>
    <row r="23" spans="1:8" ht="13.5" customHeight="1">
      <c r="A23" s="12"/>
      <c r="B23" s="72" t="s">
        <v>14</v>
      </c>
      <c r="C23" s="78" t="s">
        <v>15</v>
      </c>
      <c r="D23" s="77"/>
      <c r="E23" s="77"/>
      <c r="F23" s="77"/>
      <c r="G23" s="77"/>
      <c r="H23" s="48"/>
    </row>
    <row r="24" spans="1:8" ht="27.75" customHeight="1">
      <c r="A24" s="9">
        <v>9</v>
      </c>
      <c r="B24" s="73"/>
      <c r="C24" s="15" t="s">
        <v>111</v>
      </c>
      <c r="D24" s="7" t="s">
        <v>23</v>
      </c>
      <c r="E24" s="11">
        <f>dane!C16</f>
        <v>1795.2</v>
      </c>
      <c r="F24" s="7"/>
      <c r="G24" s="17"/>
      <c r="H24" s="48"/>
    </row>
    <row r="25" spans="1:8" ht="33" customHeight="1">
      <c r="A25" s="9">
        <v>10</v>
      </c>
      <c r="B25" s="73"/>
      <c r="C25" s="15" t="s">
        <v>98</v>
      </c>
      <c r="D25" s="7" t="s">
        <v>23</v>
      </c>
      <c r="E25" s="11">
        <f>dane!C7</f>
        <v>107</v>
      </c>
      <c r="F25" s="7"/>
      <c r="G25" s="17"/>
      <c r="H25" s="48"/>
    </row>
    <row r="26" spans="1:8" ht="13.5" customHeight="1">
      <c r="A26" s="9"/>
      <c r="B26" s="72" t="s">
        <v>53</v>
      </c>
      <c r="C26" s="79" t="s">
        <v>54</v>
      </c>
      <c r="D26" s="77"/>
      <c r="E26" s="77"/>
      <c r="F26" s="77"/>
      <c r="G26" s="77"/>
      <c r="H26" s="48"/>
    </row>
    <row r="27" spans="1:8" ht="43.5" customHeight="1">
      <c r="A27" s="9">
        <v>11</v>
      </c>
      <c r="B27" s="73"/>
      <c r="C27" s="15" t="s">
        <v>72</v>
      </c>
      <c r="D27" s="7" t="s">
        <v>23</v>
      </c>
      <c r="E27" s="13">
        <f>dane!C11+dane!C7+dane!C4</f>
        <v>1739</v>
      </c>
      <c r="F27" s="7"/>
      <c r="G27" s="18"/>
      <c r="H27" s="48"/>
    </row>
    <row r="28" spans="1:8" ht="18.75" customHeight="1">
      <c r="A28" s="9"/>
      <c r="B28" s="72" t="s">
        <v>21</v>
      </c>
      <c r="C28" s="79" t="s">
        <v>22</v>
      </c>
      <c r="D28" s="77"/>
      <c r="E28" s="77"/>
      <c r="F28" s="77"/>
      <c r="G28" s="77"/>
      <c r="H28" s="48"/>
    </row>
    <row r="29" spans="1:8" ht="56.25" customHeight="1">
      <c r="A29" s="9">
        <v>12</v>
      </c>
      <c r="B29" s="73"/>
      <c r="C29" s="16" t="s">
        <v>112</v>
      </c>
      <c r="D29" s="7" t="s">
        <v>23</v>
      </c>
      <c r="E29" s="11">
        <f>dane!C10+dane!C3+dane!C2</f>
        <v>1795.2</v>
      </c>
      <c r="F29" s="7"/>
      <c r="G29" s="17"/>
      <c r="H29" s="48"/>
    </row>
    <row r="30" spans="1:8" ht="14.25">
      <c r="A30" s="9"/>
      <c r="B30" s="72" t="s">
        <v>75</v>
      </c>
      <c r="C30" s="79" t="s">
        <v>76</v>
      </c>
      <c r="D30" s="77"/>
      <c r="E30" s="77"/>
      <c r="F30" s="77"/>
      <c r="G30" s="77"/>
      <c r="H30" s="48"/>
    </row>
    <row r="31" spans="1:8" ht="29.25" customHeight="1">
      <c r="A31" s="9">
        <v>13</v>
      </c>
      <c r="B31" s="73"/>
      <c r="C31" s="37" t="s">
        <v>114</v>
      </c>
      <c r="D31" s="7" t="s">
        <v>23</v>
      </c>
      <c r="E31" s="13">
        <f>dane!C12</f>
        <v>1224</v>
      </c>
      <c r="F31" s="7"/>
      <c r="G31" s="18"/>
      <c r="H31" s="48"/>
    </row>
    <row r="32" spans="1:8" ht="13.5" customHeight="1">
      <c r="A32" s="31"/>
      <c r="B32" s="23" t="s">
        <v>16</v>
      </c>
      <c r="C32" s="80" t="s">
        <v>17</v>
      </c>
      <c r="D32" s="70"/>
      <c r="E32" s="70"/>
      <c r="F32" s="70"/>
      <c r="G32" s="70"/>
      <c r="H32" s="48"/>
    </row>
    <row r="33" spans="1:8" ht="14.25">
      <c r="A33" s="9"/>
      <c r="B33" s="72" t="s">
        <v>18</v>
      </c>
      <c r="C33" s="78" t="s">
        <v>42</v>
      </c>
      <c r="D33" s="77"/>
      <c r="E33" s="77"/>
      <c r="F33" s="77"/>
      <c r="G33" s="77"/>
      <c r="H33" s="48"/>
    </row>
    <row r="34" spans="1:8" ht="28.5" customHeight="1">
      <c r="A34" s="9">
        <v>14</v>
      </c>
      <c r="B34" s="73"/>
      <c r="C34" s="34" t="s">
        <v>115</v>
      </c>
      <c r="D34" s="7" t="s">
        <v>23</v>
      </c>
      <c r="E34" s="11">
        <f>dane!C14+dane!C7</f>
        <v>5003</v>
      </c>
      <c r="F34" s="7"/>
      <c r="G34" s="17"/>
      <c r="H34" s="48"/>
    </row>
    <row r="35" spans="1:8" ht="25.5" customHeight="1">
      <c r="A35" s="9"/>
      <c r="B35" s="72" t="s">
        <v>33</v>
      </c>
      <c r="C35" s="78" t="s">
        <v>122</v>
      </c>
      <c r="D35" s="77"/>
      <c r="E35" s="77"/>
      <c r="F35" s="77"/>
      <c r="G35" s="77"/>
      <c r="H35" s="48"/>
    </row>
    <row r="36" spans="1:8" ht="25.5">
      <c r="A36" s="9">
        <v>15</v>
      </c>
      <c r="B36" s="73"/>
      <c r="C36" s="34" t="s">
        <v>116</v>
      </c>
      <c r="D36" s="7" t="s">
        <v>23</v>
      </c>
      <c r="E36" s="11">
        <f>dane!C13+dane!C7</f>
        <v>5166.2</v>
      </c>
      <c r="F36" s="7"/>
      <c r="G36" s="17"/>
      <c r="H36" s="48"/>
    </row>
    <row r="37" spans="1:8" ht="25.5">
      <c r="A37" s="9">
        <v>16</v>
      </c>
      <c r="B37" s="40"/>
      <c r="C37" s="34" t="s">
        <v>113</v>
      </c>
      <c r="D37" s="7" t="s">
        <v>23</v>
      </c>
      <c r="E37" s="11">
        <v>300</v>
      </c>
      <c r="F37" s="7"/>
      <c r="G37" s="17"/>
      <c r="H37" s="48"/>
    </row>
    <row r="38" spans="1:8" ht="14.25">
      <c r="A38" s="9"/>
      <c r="B38" s="72" t="s">
        <v>73</v>
      </c>
      <c r="C38" s="78" t="s">
        <v>74</v>
      </c>
      <c r="D38" s="77"/>
      <c r="E38" s="77"/>
      <c r="F38" s="77"/>
      <c r="G38" s="77"/>
      <c r="H38" s="48"/>
    </row>
    <row r="39" spans="1:8" ht="76.5">
      <c r="A39" s="9">
        <v>17</v>
      </c>
      <c r="B39" s="74"/>
      <c r="C39" s="16" t="s">
        <v>105</v>
      </c>
      <c r="D39" s="7" t="s">
        <v>23</v>
      </c>
      <c r="E39" s="11">
        <f>dane!C20</f>
        <v>1632</v>
      </c>
      <c r="F39" s="7"/>
      <c r="G39" s="17"/>
      <c r="H39" s="48"/>
    </row>
    <row r="40" spans="1:8" ht="14.25">
      <c r="A40" s="29"/>
      <c r="B40" s="35" t="s">
        <v>56</v>
      </c>
      <c r="C40" s="71" t="s">
        <v>57</v>
      </c>
      <c r="D40" s="70"/>
      <c r="E40" s="70"/>
      <c r="F40" s="70"/>
      <c r="G40" s="70"/>
      <c r="H40" s="48"/>
    </row>
    <row r="41" spans="1:8" ht="14.25">
      <c r="A41" s="9"/>
      <c r="B41" s="72" t="s">
        <v>66</v>
      </c>
      <c r="C41" s="75" t="s">
        <v>67</v>
      </c>
      <c r="D41" s="77"/>
      <c r="E41" s="77"/>
      <c r="F41" s="77"/>
      <c r="G41" s="77"/>
      <c r="H41" s="48"/>
    </row>
    <row r="42" spans="1:8" ht="29.25" customHeight="1">
      <c r="A42" s="9">
        <v>18</v>
      </c>
      <c r="B42" s="74"/>
      <c r="C42" s="16" t="s">
        <v>68</v>
      </c>
      <c r="D42" s="7" t="s">
        <v>23</v>
      </c>
      <c r="E42" s="14">
        <f>dane!C8</f>
        <v>1202.6</v>
      </c>
      <c r="F42" s="7"/>
      <c r="G42" s="19"/>
      <c r="H42" s="48"/>
    </row>
    <row r="43" spans="1:8" ht="14.25">
      <c r="A43" s="9"/>
      <c r="B43" s="72" t="s">
        <v>58</v>
      </c>
      <c r="C43" s="75" t="s">
        <v>59</v>
      </c>
      <c r="D43" s="77"/>
      <c r="E43" s="77"/>
      <c r="F43" s="77"/>
      <c r="G43" s="77"/>
      <c r="H43" s="48"/>
    </row>
    <row r="44" spans="1:8" ht="14.25">
      <c r="A44" s="9">
        <v>19</v>
      </c>
      <c r="B44" s="74"/>
      <c r="C44" s="8" t="s">
        <v>71</v>
      </c>
      <c r="D44" s="36" t="s">
        <v>19</v>
      </c>
      <c r="E44" s="14">
        <f>dane!M9</f>
        <v>1020</v>
      </c>
      <c r="F44" s="36"/>
      <c r="G44" s="19"/>
      <c r="H44" s="48"/>
    </row>
    <row r="45" spans="1:9" ht="14.25">
      <c r="A45" s="29"/>
      <c r="B45" s="30" t="s">
        <v>43</v>
      </c>
      <c r="C45" s="71" t="s">
        <v>44</v>
      </c>
      <c r="D45" s="70"/>
      <c r="E45" s="70"/>
      <c r="F45" s="70"/>
      <c r="G45" s="70"/>
      <c r="H45" s="48"/>
      <c r="I45" s="3"/>
    </row>
    <row r="46" spans="1:9" ht="14.25">
      <c r="A46" s="9"/>
      <c r="B46" s="72" t="s">
        <v>45</v>
      </c>
      <c r="C46" s="75" t="s">
        <v>46</v>
      </c>
      <c r="D46" s="77"/>
      <c r="E46" s="77"/>
      <c r="F46" s="77"/>
      <c r="G46" s="77"/>
      <c r="H46" s="48"/>
      <c r="I46" s="3"/>
    </row>
    <row r="47" spans="1:9" ht="15.75" customHeight="1">
      <c r="A47" s="9">
        <v>20</v>
      </c>
      <c r="B47" s="74"/>
      <c r="C47" s="16" t="s">
        <v>47</v>
      </c>
      <c r="D47" s="7" t="s">
        <v>23</v>
      </c>
      <c r="E47" s="14">
        <f>dane!U5</f>
        <v>38</v>
      </c>
      <c r="F47" s="7"/>
      <c r="G47" s="19"/>
      <c r="H47" s="48"/>
      <c r="I47" s="3"/>
    </row>
    <row r="48" spans="1:9" ht="14.25">
      <c r="A48" s="9"/>
      <c r="B48" s="72" t="s">
        <v>48</v>
      </c>
      <c r="C48" s="75" t="s">
        <v>49</v>
      </c>
      <c r="D48" s="77"/>
      <c r="E48" s="77"/>
      <c r="F48" s="77"/>
      <c r="G48" s="77"/>
      <c r="H48" s="48"/>
      <c r="I48" s="3"/>
    </row>
    <row r="49" spans="1:9" ht="25.5">
      <c r="A49" s="9">
        <v>21</v>
      </c>
      <c r="B49" s="73"/>
      <c r="C49" s="10" t="s">
        <v>50</v>
      </c>
      <c r="D49" s="7" t="s">
        <v>27</v>
      </c>
      <c r="E49" s="14">
        <f>dane!U3</f>
        <v>5</v>
      </c>
      <c r="F49" s="7"/>
      <c r="G49" s="19"/>
      <c r="H49" s="48"/>
      <c r="I49" s="3"/>
    </row>
    <row r="50" spans="1:9" ht="25.5">
      <c r="A50" s="9">
        <v>22</v>
      </c>
      <c r="B50" s="73"/>
      <c r="C50" s="10" t="s">
        <v>106</v>
      </c>
      <c r="D50" s="7" t="s">
        <v>27</v>
      </c>
      <c r="E50" s="14">
        <f>dane!U10</f>
        <v>1</v>
      </c>
      <c r="F50" s="7"/>
      <c r="G50" s="19"/>
      <c r="H50" s="48"/>
      <c r="I50" s="3"/>
    </row>
    <row r="51" spans="1:9" ht="25.5">
      <c r="A51" s="9">
        <v>23</v>
      </c>
      <c r="B51" s="73"/>
      <c r="C51" s="10" t="s">
        <v>107</v>
      </c>
      <c r="D51" s="7" t="s">
        <v>27</v>
      </c>
      <c r="E51" s="14">
        <f>dane!U13</f>
        <v>2</v>
      </c>
      <c r="F51" s="7"/>
      <c r="G51" s="19"/>
      <c r="H51" s="48"/>
      <c r="I51" s="3"/>
    </row>
    <row r="52" spans="1:9" ht="25.5">
      <c r="A52" s="9">
        <v>24</v>
      </c>
      <c r="B52" s="73"/>
      <c r="C52" s="10" t="s">
        <v>108</v>
      </c>
      <c r="D52" s="7" t="s">
        <v>27</v>
      </c>
      <c r="E52" s="14">
        <f>dane!U14</f>
        <v>2</v>
      </c>
      <c r="F52" s="7"/>
      <c r="G52" s="19"/>
      <c r="H52" s="48"/>
      <c r="I52" s="3"/>
    </row>
    <row r="53" spans="1:9" ht="25.5">
      <c r="A53" s="9">
        <v>25</v>
      </c>
      <c r="B53" s="73"/>
      <c r="C53" s="10" t="s">
        <v>109</v>
      </c>
      <c r="D53" s="7" t="s">
        <v>27</v>
      </c>
      <c r="E53" s="14">
        <f>dane!U15</f>
        <v>1</v>
      </c>
      <c r="F53" s="7"/>
      <c r="G53" s="19"/>
      <c r="H53" s="48"/>
      <c r="I53" s="3"/>
    </row>
    <row r="54" spans="1:9" ht="25.5">
      <c r="A54" s="9">
        <v>26</v>
      </c>
      <c r="B54" s="46" t="s">
        <v>119</v>
      </c>
      <c r="C54" s="10" t="s">
        <v>120</v>
      </c>
      <c r="D54" s="7" t="s">
        <v>19</v>
      </c>
      <c r="E54" s="14">
        <v>530</v>
      </c>
      <c r="F54" s="7"/>
      <c r="G54" s="19"/>
      <c r="H54" s="48"/>
      <c r="I54" s="3"/>
    </row>
    <row r="55" spans="1:8" ht="13.5" customHeight="1">
      <c r="A55" s="27"/>
      <c r="B55" s="23" t="s">
        <v>28</v>
      </c>
      <c r="C55" s="71" t="s">
        <v>29</v>
      </c>
      <c r="D55" s="70"/>
      <c r="E55" s="70"/>
      <c r="F55" s="70"/>
      <c r="G55" s="70"/>
      <c r="H55" s="48"/>
    </row>
    <row r="56" spans="1:8" ht="14.25">
      <c r="A56" s="12"/>
      <c r="B56" s="72" t="s">
        <v>30</v>
      </c>
      <c r="C56" s="75" t="s">
        <v>31</v>
      </c>
      <c r="D56" s="77"/>
      <c r="E56" s="77"/>
      <c r="F56" s="77"/>
      <c r="G56" s="77"/>
      <c r="H56" s="48"/>
    </row>
    <row r="57" spans="1:8" ht="15.75">
      <c r="A57" s="9">
        <v>27</v>
      </c>
      <c r="B57" s="73"/>
      <c r="C57" s="10" t="s">
        <v>110</v>
      </c>
      <c r="D57" s="7" t="s">
        <v>23</v>
      </c>
      <c r="E57" s="11">
        <f>dane!C21</f>
        <v>2856</v>
      </c>
      <c r="F57" s="7"/>
      <c r="G57" s="17"/>
      <c r="H57" s="48"/>
    </row>
    <row r="58" spans="1:8" ht="15.75">
      <c r="A58" s="9">
        <v>28</v>
      </c>
      <c r="B58" s="74"/>
      <c r="C58" s="10" t="s">
        <v>69</v>
      </c>
      <c r="D58" s="7" t="s">
        <v>23</v>
      </c>
      <c r="E58" s="11">
        <f>dane!C21</f>
        <v>2856</v>
      </c>
      <c r="F58" s="7"/>
      <c r="G58" s="17"/>
      <c r="H58" s="48"/>
    </row>
    <row r="59" spans="1:8" ht="38.25">
      <c r="A59" s="9">
        <v>29</v>
      </c>
      <c r="B59" s="46"/>
      <c r="C59" s="45" t="s">
        <v>121</v>
      </c>
      <c r="D59" s="7" t="s">
        <v>19</v>
      </c>
      <c r="E59" s="11">
        <v>27</v>
      </c>
      <c r="F59" s="7"/>
      <c r="G59" s="17"/>
      <c r="H59" s="48"/>
    </row>
    <row r="61" spans="1:7" ht="13.5" customHeight="1">
      <c r="A61" s="82" t="s">
        <v>38</v>
      </c>
      <c r="B61" s="83"/>
      <c r="C61" s="83"/>
      <c r="D61" s="83"/>
      <c r="E61" s="84"/>
      <c r="F61" s="85"/>
      <c r="G61" s="85"/>
    </row>
    <row r="62" spans="1:7" ht="13.5" customHeight="1">
      <c r="A62" s="82" t="s">
        <v>39</v>
      </c>
      <c r="B62" s="83"/>
      <c r="C62" s="83"/>
      <c r="D62" s="83"/>
      <c r="E62" s="84"/>
      <c r="F62" s="86"/>
      <c r="G62" s="87"/>
    </row>
    <row r="63" spans="1:7" ht="13.5" customHeight="1">
      <c r="A63" s="81" t="s">
        <v>40</v>
      </c>
      <c r="B63" s="81"/>
      <c r="C63" s="81"/>
      <c r="D63" s="81"/>
      <c r="E63" s="81"/>
      <c r="F63" s="81"/>
      <c r="G63" s="81"/>
    </row>
  </sheetData>
  <sheetProtection/>
  <mergeCells count="55">
    <mergeCell ref="A63:G63"/>
    <mergeCell ref="B56:B58"/>
    <mergeCell ref="C56:G56"/>
    <mergeCell ref="A61:E61"/>
    <mergeCell ref="F61:G61"/>
    <mergeCell ref="A62:E62"/>
    <mergeCell ref="F62:G62"/>
    <mergeCell ref="C55:G55"/>
    <mergeCell ref="B38:B39"/>
    <mergeCell ref="C38:G38"/>
    <mergeCell ref="C40:G40"/>
    <mergeCell ref="B41:B42"/>
    <mergeCell ref="C41:G41"/>
    <mergeCell ref="B43:B44"/>
    <mergeCell ref="C43:G43"/>
    <mergeCell ref="C45:G45"/>
    <mergeCell ref="B46:B47"/>
    <mergeCell ref="C46:G46"/>
    <mergeCell ref="B48:B53"/>
    <mergeCell ref="C48:G48"/>
    <mergeCell ref="B35:B36"/>
    <mergeCell ref="C35:G35"/>
    <mergeCell ref="B23:B25"/>
    <mergeCell ref="C23:G23"/>
    <mergeCell ref="B26:B27"/>
    <mergeCell ref="C26:G26"/>
    <mergeCell ref="B28:B29"/>
    <mergeCell ref="C28:G28"/>
    <mergeCell ref="B30:B31"/>
    <mergeCell ref="C30:G30"/>
    <mergeCell ref="C32:G32"/>
    <mergeCell ref="B33:B34"/>
    <mergeCell ref="C33:G33"/>
    <mergeCell ref="C22:G22"/>
    <mergeCell ref="C7:G7"/>
    <mergeCell ref="B8:B10"/>
    <mergeCell ref="C8:G8"/>
    <mergeCell ref="B11:B14"/>
    <mergeCell ref="C11:G11"/>
    <mergeCell ref="B15:B16"/>
    <mergeCell ref="C15:G15"/>
    <mergeCell ref="B17:B18"/>
    <mergeCell ref="C17:G17"/>
    <mergeCell ref="C19:G19"/>
    <mergeCell ref="B20:B21"/>
    <mergeCell ref="C20:G20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2556818181818182" right="0.26515151515151514" top="0.6534090909090909" bottom="0.5905511811023623" header="0.1968503937007874" footer="0.1968503937007874"/>
  <pageSetup horizontalDpi="600" verticalDpi="600" orientation="portrait" paperSize="9" r:id="rId1"/>
  <headerFooter>
    <oddHeader>&amp;C&amp;"Czcionka tekstu podstawowego,Pogrubiony"KOSZTORYS OFERTOWY
&amp;"Czcionka tekstu podstawowego,Kursywa"DP 1309G km 9+890 - 10+690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CAD4M</dc:creator>
  <cp:keywords/>
  <dc:description/>
  <cp:lastModifiedBy>Start</cp:lastModifiedBy>
  <cp:lastPrinted>2019-06-26T08:32:08Z</cp:lastPrinted>
  <dcterms:created xsi:type="dcterms:W3CDTF">2014-02-14T09:47:29Z</dcterms:created>
  <dcterms:modified xsi:type="dcterms:W3CDTF">2021-05-26T07:59:51Z</dcterms:modified>
  <cp:category/>
  <cp:version/>
  <cp:contentType/>
  <cp:contentStatus/>
</cp:coreProperties>
</file>