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<sst xmlns="http://schemas.openxmlformats.org/spreadsheetml/2006/main" count="223" uniqueCount="164">
  <si>
    <t>1.1</t>
  </si>
  <si>
    <t>2.1</t>
  </si>
  <si>
    <t>2.2</t>
  </si>
  <si>
    <t>2.3</t>
  </si>
  <si>
    <t>2.4</t>
  </si>
  <si>
    <t>2.5</t>
  </si>
  <si>
    <t>2.8</t>
  </si>
  <si>
    <t>4.1</t>
  </si>
  <si>
    <t>4.2</t>
  </si>
  <si>
    <t>4.3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</si>
  <si>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</si>
  <si>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</si>
  <si>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</si>
  <si>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</si>
  <si>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</si>
  <si>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</si>
  <si>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</si>
  <si>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</si>
  <si>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</si>
  <si>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7.3</t>
  </si>
  <si>
    <t>7.4</t>
  </si>
  <si>
    <t>8.3</t>
  </si>
  <si>
    <t>9.1</t>
  </si>
  <si>
    <t>9.2</t>
  </si>
  <si>
    <t>9.3</t>
  </si>
  <si>
    <t>9.4</t>
  </si>
  <si>
    <t>9.5</t>
  </si>
  <si>
    <t>9.6</t>
  </si>
  <si>
    <t>Oczyszczenie i skropienie 0,5 kg/m2</t>
  </si>
  <si>
    <t>m2</t>
  </si>
  <si>
    <t>Frezowanie</t>
  </si>
  <si>
    <t>Nr STWiOR: D-01.02.00
Rozebranie krawężników betonowych, korytek ściekowych i płyt betonowych</t>
  </si>
  <si>
    <t>m</t>
  </si>
  <si>
    <t>Nr STWiOR: D-02.00.00
Wywóz samochodami samowyładowczymi wraz z utylizacją, grunt kategorii III</t>
  </si>
  <si>
    <t>ha</t>
  </si>
  <si>
    <t>6.5</t>
  </si>
  <si>
    <t>Pobocza z mieszanki optymalnej , grubość warstwy po zagęszczeniu śr. 6 cm</t>
  </si>
  <si>
    <t>Nr STWiOR: KD – 01.00.00.
Kanały z rur typu PVC łączone na wcisk, Fi 315 mm SN 8</t>
  </si>
  <si>
    <t>Nr STWiOR: KD – 01.00.00.
Kanały z rur typu HDPE, Fi 400 mm, karbowane, SN 8</t>
  </si>
  <si>
    <t>2.6</t>
  </si>
  <si>
    <t>2.7</t>
  </si>
  <si>
    <t>3.1</t>
  </si>
  <si>
    <t>Nr STWiOR: D – 01.02.00
Mechaniczne karczowanie podszycia i krzaków średnich</t>
  </si>
  <si>
    <t>4.4</t>
  </si>
  <si>
    <t>4.5</t>
  </si>
  <si>
    <t>5.5</t>
  </si>
  <si>
    <t>6.6</t>
  </si>
  <si>
    <t>7.2</t>
  </si>
  <si>
    <t>7.5</t>
  </si>
  <si>
    <t>8.1</t>
  </si>
  <si>
    <t>8.2</t>
  </si>
  <si>
    <t>8.4</t>
  </si>
  <si>
    <t>10.1</t>
  </si>
  <si>
    <t>10.2</t>
  </si>
  <si>
    <t>10.3</t>
  </si>
  <si>
    <t>10.4</t>
  </si>
  <si>
    <t>8.5</t>
  </si>
  <si>
    <t>KNNR 6/703/2</t>
  </si>
  <si>
    <t>Nr STWiOR: D-07.05.01
Bariery ochronne stalowe, jednostronne</t>
  </si>
  <si>
    <t>Nr STWiOR: KD – 01.00.00.
Próba szczelności kanałów rurowych, kanał Dn 300 mm</t>
  </si>
  <si>
    <t>Nr STWiOR: D-04.04.02
Podbudowy z kruszyw łamanych, warstwa dolna, po zagęszczeniu 15 cm (zjazdy, chodniki)</t>
  </si>
  <si>
    <t>Nr</t>
  </si>
  <si>
    <t>Opis robót, wyliczenie ilości robót</t>
  </si>
  <si>
    <t>J.m.</t>
  </si>
  <si>
    <t>Ilość</t>
  </si>
  <si>
    <t>Krot.</t>
  </si>
  <si>
    <t>Element</t>
  </si>
  <si>
    <t>km</t>
  </si>
  <si>
    <t>KSNR 6/806/1</t>
  </si>
  <si>
    <t>Nr STWiOR: D-01.02.00
Wywóz gruzu spryzmowanego samochodami samowyładowczymi do 10 km</t>
  </si>
  <si>
    <t>m3</t>
  </si>
  <si>
    <t>KNR 201/216/2</t>
  </si>
  <si>
    <t>KNR 401/108/6</t>
  </si>
  <si>
    <t>KNR 231/103/1</t>
  </si>
  <si>
    <t>Nr STWiOR: D-06.04.01
Oczyszczanie rowu z namułu, z wyprofilowaniem skarp, grubość namułu 30 cm</t>
  </si>
  <si>
    <t>KNR 201/111/1</t>
  </si>
  <si>
    <t>KNNR 6/113/2</t>
  </si>
  <si>
    <t>Nr STWiOR: D-06.03.00
Podbudowy z kruszyw łamanych, warstwa po zagęszczeniu 20 cm (poszerzenia)</t>
  </si>
  <si>
    <t>Nr STWiOR: D-04.05.01
Podbudowy z gruntu stabilizowanego, cementem Rm=2,5 MPa, warstwa po zagęszczeniu 15 cm (poszerzenia)</t>
  </si>
  <si>
    <t>Nr STWiOR: D-04.05.01
Podbudowy z gruntu stabilizowanego, cementem Rm=2,5 MPa, warstwa po zagęszczeniu 10 cm (zjazdy, chodniki)</t>
  </si>
  <si>
    <t>KSNR 6/403/3</t>
  </si>
  <si>
    <t>Nr STWiOR: D-08.01.00
Opornik wraz z wykonaniem ław, betonowe wystające 12x25 cm, ława betonowa, podsypka cementowo-piaskowa</t>
  </si>
  <si>
    <t>KNNR 6/403/3</t>
  </si>
  <si>
    <t>Nr STWiOR: D-08.01.00
Krawężniki najazdowe wraz z wykonaniem ław, betonowe 15x22 cm, ława betonowa, podsypka cementowo-piaskowa</t>
  </si>
  <si>
    <t>Nr STWiOR: D-08.01.00
Krawężniki wraz z wykonaniem ław, betonowe wystające 15x30 cm, ława betonowa, podsypka cementowo-piaskowa</t>
  </si>
  <si>
    <t>KNNR 6/404/5</t>
  </si>
  <si>
    <t>Nr STWiOR: D-08.03.01
Obrzeża betonowe, 30x8 cm, podsypka cementowo-piaskowa, wypełnienie spoin zaprawą cementową</t>
  </si>
  <si>
    <t>KNNR 1/514/1</t>
  </si>
  <si>
    <t>Nr STWiOR: D-05.03.05A
Nawierzchnie z mieszanek mineralno-bitumicznych (warstwa ścieralna), mieszanka asfaltowa, grubość po zagęszczeniu 4 cm, AC 11S, KR3-4</t>
  </si>
  <si>
    <t>Nr STWiOR: D-05.03.05B
Nawierzchnie z mieszanek mineralno-bitumicznych (warstwa wyrównawcza), mieszanka asfaltowa, średnio 75kg/m2 AC 11 W KR3-4</t>
  </si>
  <si>
    <t>Nr STWiOR: D-05.03.05B
Nawierzchnie z mieszanek mineralno-bitumicznych (warstwa wyrównawcza), mieszanka asfaltowa, grubość po zagęszczeniu 6 cm (poszerzenie)</t>
  </si>
  <si>
    <t>KNNRS 6/802/6</t>
  </si>
  <si>
    <t>Nr STWiOR: D-01.02.00
Rozebranie nawierzchni zjazdów, nawierzchnia z kostki, grubość do 15 cm, ręcznie (90% do ponownego wbudowania)</t>
  </si>
  <si>
    <t>KNNR 6/105/1</t>
  </si>
  <si>
    <t xml:space="preserve">Nr STWiOR: D-01.02.00
Warstwy podsypkowe, podsypka piaskowa, zagęszczanie ręczne, po zagęszczeniu 5 cm </t>
  </si>
  <si>
    <t>KNNR 6/301/4</t>
  </si>
  <si>
    <t>Nr STWiOR: D-05.02.00
Nawierzchnie z kostki betonowej szarej na podsypce cementowo-piaskowej, kostka wysokość 8 cm (10% nowa)</t>
  </si>
  <si>
    <t>KNNR 6/808/8</t>
  </si>
  <si>
    <t>szt</t>
  </si>
  <si>
    <t>KNNR 6/702/4</t>
  </si>
  <si>
    <t>KNNR 6/705/5</t>
  </si>
  <si>
    <t>KNNR 1/209/6</t>
  </si>
  <si>
    <t>Nr STWiOR: D–02.00.00.
Wykopy oraz przekopy wykonywane koparkami przedsiębiernymi na odkład, koparka 0,40 m3, grunt kategorii III</t>
  </si>
  <si>
    <t>KNR 401/108/5</t>
  </si>
  <si>
    <t>Nr STWiOR: D–02.00.00.
Wywóz samochodami samowyładowczymi do 1km, grunt kategorii I-II</t>
  </si>
  <si>
    <t>KNR 401/108/8</t>
  </si>
  <si>
    <t>Nr STWiOR: D–02.00.00.
Wywóz samochodami samowyładowczymi, ziemia, dodatek za każdy następny 1 km</t>
  </si>
  <si>
    <t>Nr STWiOR: KD– 00.00.00.
Zasypanie wykopów fundamentowych podłużnych, punktowych, rowów, wykopów obiektowych, spycharki, grubość w stanie luźnym 30 cm, kategoria gruntu I-II</t>
  </si>
  <si>
    <t>KNNR 11/501/3</t>
  </si>
  <si>
    <t>KNNR 1/313/1</t>
  </si>
  <si>
    <t>Nr STWiOR: KD – 01.00.00.
Umocnienie ścian wykopów wraz z rozbiórką palami szalunkowymi stalowymi (wypraskami) w gruntach suchych, szerokość do 1 m, umocnienie pełne w gruncie kategorii I-IV, głębokość do 3 m</t>
  </si>
  <si>
    <t>Nr STWiOR: KD – 01.00.00.
S – 02.00.00 Studzienki ściekowe uliczne betonowe i podwórzowe, Fi 500 mm</t>
  </si>
  <si>
    <r>
      <rPr>
        <b/>
        <sz val="16"/>
        <rFont val="Arial"/>
        <family val="2"/>
      </rPr>
      <t>Podstawa ceny jednostkowej</t>
    </r>
  </si>
  <si>
    <r>
      <rPr>
        <b/>
        <sz val="16"/>
        <rFont val="Arial"/>
        <family val="2"/>
      </rPr>
      <t>Kody CPV: 45111200-0  Roboty w zakresie przygotowania terenu pod budowę i roboty ziemne
45111300-1  Roboty rozbiórkowe Nr STWiOR: D-01.00.00
Roboty przygotowawcze i rozbiórkowe</t>
    </r>
  </si>
  <si>
    <r>
      <rPr>
        <sz val="16"/>
        <rFont val="Arial"/>
        <family val="2"/>
      </rPr>
      <t>KNRW 201/113/ 4</t>
    </r>
  </si>
  <si>
    <r>
      <rPr>
        <sz val="16"/>
        <rFont val="Arial"/>
        <family val="2"/>
      </rPr>
      <t>Nr STWiOR: D-01.01.00
Roboty pomiarowe przy liniowych robotach ziemnych, trasa dróg w terenie pagórkowatym</t>
    </r>
  </si>
  <si>
    <r>
      <rPr>
        <sz val="16"/>
        <rFont val="Arial"/>
        <family val="2"/>
      </rPr>
      <t>KNR 401/108/1 1</t>
    </r>
  </si>
  <si>
    <r>
      <rPr>
        <sz val="16"/>
        <rFont val="Arial"/>
        <family val="2"/>
      </rPr>
      <t>KNR 401/108/1 2</t>
    </r>
  </si>
  <si>
    <r>
      <rPr>
        <sz val="16"/>
        <rFont val="Arial"/>
        <family val="2"/>
      </rPr>
      <t>Nr STWiOR: D-02.01.00
Wykopy oraz przekopy wykonywane koparkami przedsiębiernymi na odkład, koparka 0,60˙m3, grunt kategorii III</t>
    </r>
  </si>
  <si>
    <r>
      <rPr>
        <sz val="16"/>
        <rFont val="Arial"/>
        <family val="2"/>
      </rPr>
      <t>Nr STWiOR: D-04.01.00
Profilowanie i zagęszczanie podłoża pod warstwy konstrukcyjne nawierzchni, ręcznie, grunt kategorii I-II</t>
    </r>
  </si>
  <si>
    <r>
      <rPr>
        <sz val="16"/>
        <rFont val="Arial"/>
        <family val="2"/>
      </rPr>
      <t>KNR 231/1403/ 6</t>
    </r>
  </si>
  <si>
    <r>
      <rPr>
        <sz val="16"/>
        <rFont val="Arial"/>
        <family val="2"/>
      </rPr>
      <t>KNR 231/1404/ 2</t>
    </r>
  </si>
  <si>
    <r>
      <rPr>
        <b/>
        <sz val="16"/>
        <rFont val="Arial"/>
        <family val="2"/>
      </rPr>
      <t>Kody CPV: 45110000-1  Roboty w zakresie burzenia i rozbiórki obiektów budowlanych; roboty ziemne
Nr STWiOR: D – 01.01.00
Roboty rozbiórkowe - wycinka istniejących drzew lub krzewów</t>
    </r>
  </si>
  <si>
    <r>
      <rPr>
        <sz val="16"/>
        <rFont val="Arial"/>
        <family val="2"/>
      </rPr>
      <t>KNNR 6/111/2 (1)</t>
    </r>
  </si>
  <si>
    <r>
      <rPr>
        <sz val="16"/>
        <rFont val="Arial"/>
        <family val="2"/>
      </rPr>
      <t>Kalkulacja indywidualna</t>
    </r>
  </si>
  <si>
    <r>
      <rPr>
        <sz val="16"/>
        <rFont val="Arial"/>
        <family val="2"/>
      </rPr>
      <t>Nr STWiOR: D-05.03.26A
Wzmacnianie geosyntetykiem, sposobem mechanicznym.</t>
    </r>
  </si>
  <si>
    <r>
      <rPr>
        <sz val="16"/>
        <rFont val="Arial"/>
        <family val="2"/>
      </rPr>
      <t>Nr STWiOR: D–06.01.00
Umocnienie skarp i dna kanałów płytami prefabrykowanymi</t>
    </r>
  </si>
  <si>
    <r>
      <rPr>
        <sz val="16"/>
        <rFont val="Arial"/>
        <family val="2"/>
      </rPr>
      <t>KNNR 6/309/2 (2)</t>
    </r>
  </si>
  <si>
    <r>
      <rPr>
        <sz val="16"/>
        <rFont val="Arial"/>
        <family val="2"/>
      </rPr>
      <t>KNNR 6/308/1 (2)</t>
    </r>
  </si>
  <si>
    <r>
      <rPr>
        <sz val="16"/>
        <rFont val="Arial"/>
        <family val="2"/>
      </rPr>
      <t>KNNR 6/308/3 (4)</t>
    </r>
  </si>
  <si>
    <r>
      <rPr>
        <sz val="16"/>
        <rFont val="Arial"/>
        <family val="2"/>
      </rPr>
      <t>KNNR 6/502/3 (2)</t>
    </r>
  </si>
  <si>
    <r>
      <rPr>
        <sz val="16"/>
        <rFont val="Arial"/>
        <family val="2"/>
      </rPr>
      <t>Nr STWiOR: D-01.02.00
Czyszczenia i przygotowania kostki z rozbiórki (90%)</t>
    </r>
  </si>
  <si>
    <r>
      <rPr>
        <b/>
        <sz val="16"/>
        <rFont val="Arial"/>
        <family val="2"/>
      </rPr>
      <t>Kody CPV: 45233150-5  Roboty w zakresie regulacji ruchu Nr STWiOR: D-07.00.00
Urządzenia bezpieczeństwa ruchu (stała)</t>
    </r>
  </si>
  <si>
    <r>
      <rPr>
        <sz val="16"/>
        <rFont val="Arial"/>
        <family val="2"/>
      </rPr>
      <t>Nr STWiOR: D – 07.01.00
Słupki do znaków i znaki - rozebranie</t>
    </r>
  </si>
  <si>
    <r>
      <rPr>
        <sz val="16"/>
        <rFont val="Arial"/>
        <family val="2"/>
      </rPr>
      <t>KNNR 6/702/1 (1)</t>
    </r>
  </si>
  <si>
    <r>
      <rPr>
        <sz val="16"/>
        <rFont val="Arial"/>
        <family val="2"/>
      </rPr>
      <t>Nr STWiOR: D – 07.01.00
Pionowe znaki drogowe, słupki z rur stalowych, Fi˙50˙mm</t>
    </r>
  </si>
  <si>
    <r>
      <rPr>
        <sz val="16"/>
        <rFont val="Arial"/>
        <family val="2"/>
      </rPr>
      <t>Nr STWiOR: D – 07.01.00
Pionowe znaki drogowe, znaki zakazu, nakazu, ostrzegawcze i informacyjne o powierzchni do 0,3˙m2</t>
    </r>
  </si>
  <si>
    <r>
      <rPr>
        <sz val="16"/>
        <rFont val="Arial"/>
        <family val="2"/>
      </rPr>
      <t>Nr STWiOR: D-07.02.00
Oznakowanie poziome jezdni farbą chlorokauczukową, linie na skrzyżowaniach i przejściach dla pieszych, malowanie ręczne</t>
    </r>
  </si>
  <si>
    <r>
      <rPr>
        <b/>
        <sz val="16"/>
        <rFont val="Arial"/>
        <family val="2"/>
      </rPr>
      <t>Kody CPV: 45112000-5  Roboty w zakresie usuwania gleby Nr STWiOR: KD– 00.00.00
Roboty w zakresie przygotowania terenu pod budowe kanalizacji deszczowej (wymiana wpustów)</t>
    </r>
  </si>
  <si>
    <r>
      <rPr>
        <sz val="16"/>
        <rFont val="Arial"/>
        <family val="2"/>
      </rPr>
      <t>KNNR 1/214/1 (1)</t>
    </r>
  </si>
  <si>
    <r>
      <rPr>
        <sz val="16"/>
        <rFont val="Arial"/>
        <family val="2"/>
      </rPr>
      <t>KNNR 11/501/5 (1)</t>
    </r>
  </si>
  <si>
    <r>
      <rPr>
        <sz val="16"/>
        <rFont val="Arial"/>
        <family val="2"/>
      </rPr>
      <t>Nr STWiOR: KD– 00.00.00.
S – 02.00.00 Podłoża i obsypki z kruszyw naturalnych dowiezionych, piasek</t>
    </r>
  </si>
  <si>
    <r>
      <rPr>
        <sz val="16"/>
        <rFont val="Arial"/>
        <family val="2"/>
      </rPr>
      <t>Nr STWiOR: KD– 00.00.00.
Podłoża z betonu</t>
    </r>
  </si>
  <si>
    <r>
      <rPr>
        <b/>
        <sz val="16"/>
        <rFont val="Arial"/>
        <family val="2"/>
      </rPr>
      <t>Kody CPV: 45232130-2  Roboty budowlane w zakresie rurociągów do odprowadzania wody burzowej
Nr STWiOR: KD – 01.00.00.
Roboty w zakresie rurociagów do odprowadzenia wody burzowej- kanalizacja deszczowa (wymiana wpustów)</t>
    </r>
  </si>
  <si>
    <r>
      <rPr>
        <sz val="16"/>
        <rFont val="Arial"/>
        <family val="2"/>
      </rPr>
      <t>KNRW 218/524
/ 2</t>
    </r>
  </si>
  <si>
    <r>
      <rPr>
        <sz val="16"/>
        <rFont val="Arial"/>
        <family val="2"/>
      </rPr>
      <t>KNRW 218/408
/ 5</t>
    </r>
  </si>
  <si>
    <r>
      <rPr>
        <sz val="16"/>
        <rFont val="Arial"/>
        <family val="2"/>
      </rPr>
      <t>KNR 218/804/4 (1)</t>
    </r>
  </si>
  <si>
    <t>Nr STWiOR: D-03.01.03
Oczyszczanie przepustów z namułu, przepusty do fi 0,6 m</t>
  </si>
  <si>
    <t>Kody CPV: 45111291-4  Roboty w zakresie zagospodarowania terenu
Nr STWiOR: D-02.00.00 Roboty ziemne</t>
  </si>
  <si>
    <t>Kody CPV: 45233142-6  Roboty w zakresie naprawy dróg Nr STWiOR: D-04.00.00 Podbudowy</t>
  </si>
  <si>
    <t>Kody CPV: 45233142-6  Roboty w zakresie naprawy dróg Nr STWiOR: D-08.00.00 Elementy ulic</t>
  </si>
  <si>
    <t>Kody CPV: 45233142-6  Roboty w zakresie naprawy dróg Nr STWiOR: D-05.00.00 Nawierzchnie</t>
  </si>
  <si>
    <t>Kody CPV: 45111200-0  Roboty w zakresie przygotowania terenu pod budowę i roboty ziemne
45111300-1  Roboty rozbiórkowe
45233200-1  Roboty w zakresie różnych nawierzchni Nr STWiOR: D-05.00.00 Remont i regulacja zjazdów z kostki</t>
  </si>
  <si>
    <t>Nr STWiOR: D-05.02.00
Nawierzchnie z kostki brukowej betonowej lub granitowej, grubość 6-8 cm, podsypka cementowo-piaskowa z wypełnieniem spoin piaskiem, kostka szara (układanie istniejącej kostki betonowej)</t>
  </si>
  <si>
    <t>\</t>
  </si>
  <si>
    <t>Nr STWiOR: D-05.02.00
Nawierzchnie z kostki brukowej betonowej, grubość 8 cm, podsypka cementowo-piaskowa z wypełnieniem spoin piaskiem, kostka kolorowa            ( chodnik + zjazdy)</t>
  </si>
  <si>
    <r>
      <rPr>
        <b/>
        <sz val="16"/>
        <rFont val="Arial"/>
        <family val="2"/>
      </rPr>
      <t>Cena</t>
    </r>
    <r>
      <rPr>
        <b/>
        <sz val="16"/>
        <rFont val="Times New Roman"/>
        <family val="1"/>
      </rPr>
      <t xml:space="preserve"> </t>
    </r>
    <r>
      <rPr>
        <b/>
        <sz val="16"/>
        <rFont val="Arial"/>
        <family val="2"/>
      </rPr>
      <t>jednost.</t>
    </r>
  </si>
  <si>
    <r>
      <rPr>
        <b/>
        <sz val="16"/>
        <rFont val="Arial"/>
        <family val="2"/>
      </rPr>
      <t>Wartość</t>
    </r>
  </si>
  <si>
    <r>
      <rPr>
        <b/>
        <sz val="16"/>
        <rFont val="Arial"/>
        <family val="2"/>
      </rPr>
      <t>Razem wartość kosztorysu netto:</t>
    </r>
  </si>
  <si>
    <r>
      <rPr>
        <b/>
        <sz val="16"/>
        <rFont val="Arial"/>
        <family val="2"/>
      </rPr>
      <t>Razem wartość kosztorysu brutto:</t>
    </r>
  </si>
  <si>
    <t>VAT 23,00%</t>
  </si>
  <si>
    <t>Kosztorys ofertowy</t>
  </si>
  <si>
    <t>Przebudowa drogi powiatowej nr 1311G na odcinku od Redkowic do Janowiczek (4746 m)                                                                      - wykonanie tzw. "dywanika" na całej długości</t>
  </si>
  <si>
    <t>10.5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</si>
</sst>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##0;###0"/>
    <numFmt numFmtId="167" formatCode="#,##0;#,##0"/>
    <numFmt numFmtId="168" formatCode="###0.000;###0.000"/>
    <numFmt numFmtId="169" formatCode="###0.00;###0.00"/>
    <numFmt numFmtId="170" formatCode="###0.0000;###0.0000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name val="Times New Roman"/>
      <family val="1"/>
    </font>
    <font>
      <b/>
      <sz val="22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168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right" vertical="top" wrapText="1"/>
    </xf>
    <xf numFmtId="168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horizontal="right" vertical="center" wrapText="1"/>
    </xf>
    <xf numFmtId="168" fontId="3" fillId="33" borderId="10" xfId="0" applyNumberFormat="1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top" wrapText="1"/>
    </xf>
    <xf numFmtId="168" fontId="4" fillId="33" borderId="10" xfId="0" applyNumberFormat="1" applyFont="1" applyFill="1" applyBorder="1" applyAlignment="1">
      <alignment horizontal="right" vertical="center" wrapText="1"/>
    </xf>
    <xf numFmtId="168" fontId="3" fillId="0" borderId="10" xfId="0" applyNumberFormat="1" applyFont="1" applyFill="1" applyBorder="1" applyAlignment="1">
      <alignment horizontal="right" wrapText="1"/>
    </xf>
    <xf numFmtId="169" fontId="4" fillId="0" borderId="10" xfId="0" applyNumberFormat="1" applyFont="1" applyFill="1" applyBorder="1" applyAlignment="1">
      <alignment horizontal="right" wrapText="1"/>
    </xf>
    <xf numFmtId="166" fontId="4" fillId="0" borderId="10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Fill="1" applyBorder="1" applyAlignment="1">
      <alignment horizontal="center" vertical="top" wrapText="1"/>
    </xf>
    <xf numFmtId="167" fontId="4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 wrapText="1"/>
    </xf>
    <xf numFmtId="44" fontId="0" fillId="0" borderId="10" xfId="58" applyFont="1" applyFill="1" applyBorder="1" applyAlignment="1">
      <alignment horizontal="right" vertical="top" wrapText="1"/>
    </xf>
    <xf numFmtId="44" fontId="3" fillId="0" borderId="10" xfId="58" applyFont="1" applyFill="1" applyBorder="1" applyAlignment="1">
      <alignment horizontal="right" vertical="center" wrapText="1"/>
    </xf>
    <xf numFmtId="44" fontId="4" fillId="0" borderId="10" xfId="58" applyFont="1" applyFill="1" applyBorder="1" applyAlignment="1">
      <alignment horizontal="right" vertical="center" wrapText="1"/>
    </xf>
    <xf numFmtId="44" fontId="4" fillId="33" borderId="10" xfId="58" applyFont="1" applyFill="1" applyBorder="1" applyAlignment="1">
      <alignment horizontal="right" vertical="center" wrapText="1"/>
    </xf>
    <xf numFmtId="44" fontId="3" fillId="33" borderId="10" xfId="58" applyFont="1" applyFill="1" applyBorder="1" applyAlignment="1">
      <alignment horizontal="right" vertical="center" wrapText="1"/>
    </xf>
    <xf numFmtId="44" fontId="4" fillId="0" borderId="10" xfId="58" applyFont="1" applyFill="1" applyBorder="1" applyAlignment="1">
      <alignment horizontal="right" wrapText="1"/>
    </xf>
    <xf numFmtId="44" fontId="3" fillId="0" borderId="10" xfId="58" applyFont="1" applyFill="1" applyBorder="1" applyAlignment="1">
      <alignment horizontal="right" wrapText="1"/>
    </xf>
    <xf numFmtId="44" fontId="2" fillId="0" borderId="10" xfId="58" applyFont="1" applyFill="1" applyBorder="1" applyAlignment="1">
      <alignment horizontal="center" vertical="center" wrapText="1"/>
    </xf>
    <xf numFmtId="44" fontId="2" fillId="0" borderId="10" xfId="58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5"/>
  <sheetViews>
    <sheetView tabSelected="1" zoomScale="60" zoomScaleNormal="60" zoomScalePageLayoutView="0" workbookViewId="0" topLeftCell="A57">
      <selection activeCell="L91" sqref="L91"/>
    </sheetView>
  </sheetViews>
  <sheetFormatPr defaultColWidth="9.140625" defaultRowHeight="12.75"/>
  <cols>
    <col min="2" max="2" width="14.140625" style="16" customWidth="1"/>
    <col min="3" max="3" width="17.140625" style="0" customWidth="1"/>
    <col min="8" max="8" width="83.8515625" style="0" customWidth="1"/>
    <col min="9" max="9" width="11.421875" style="21" customWidth="1"/>
    <col min="10" max="10" width="20.28125" style="1" customWidth="1"/>
    <col min="12" max="12" width="22.421875" style="0" customWidth="1"/>
    <col min="13" max="13" width="26.421875" style="0" customWidth="1"/>
  </cols>
  <sheetData>
    <row r="1" ht="12.75">
      <c r="L1" s="2" t="s">
        <v>154</v>
      </c>
    </row>
    <row r="2" spans="2:13" ht="38.25" customHeight="1">
      <c r="B2" s="32" t="s">
        <v>161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2:13" ht="78.75" customHeight="1">
      <c r="B3" s="33" t="s">
        <v>162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43.5" customHeight="1">
      <c r="B4" s="19" t="s">
        <v>61</v>
      </c>
      <c r="C4" s="43" t="s">
        <v>112</v>
      </c>
      <c r="D4" s="43"/>
      <c r="E4" s="44" t="s">
        <v>62</v>
      </c>
      <c r="F4" s="44"/>
      <c r="G4" s="44"/>
      <c r="H4" s="44"/>
      <c r="I4" s="19" t="s">
        <v>63</v>
      </c>
      <c r="J4" s="22" t="s">
        <v>64</v>
      </c>
      <c r="K4" s="19" t="s">
        <v>65</v>
      </c>
      <c r="L4" s="30" t="s">
        <v>156</v>
      </c>
      <c r="M4" s="30" t="s">
        <v>157</v>
      </c>
    </row>
    <row r="5" spans="2:13" ht="84" customHeight="1">
      <c r="B5" s="13">
        <v>1</v>
      </c>
      <c r="C5" s="37" t="s">
        <v>66</v>
      </c>
      <c r="D5" s="37"/>
      <c r="E5" s="36" t="s">
        <v>113</v>
      </c>
      <c r="F5" s="36"/>
      <c r="G5" s="36"/>
      <c r="H5" s="36"/>
      <c r="I5" s="20"/>
      <c r="J5" s="3"/>
      <c r="K5" s="4"/>
      <c r="L5" s="23"/>
      <c r="M5" s="23"/>
    </row>
    <row r="6" spans="2:13" ht="61.5" customHeight="1">
      <c r="B6" s="14" t="s">
        <v>0</v>
      </c>
      <c r="C6" s="36" t="s">
        <v>114</v>
      </c>
      <c r="D6" s="36"/>
      <c r="E6" s="36" t="s">
        <v>115</v>
      </c>
      <c r="F6" s="36"/>
      <c r="G6" s="36"/>
      <c r="H6" s="36"/>
      <c r="I6" s="17" t="s">
        <v>67</v>
      </c>
      <c r="J6" s="5">
        <v>4.746</v>
      </c>
      <c r="K6" s="4"/>
      <c r="L6" s="24"/>
      <c r="M6" s="24"/>
    </row>
    <row r="7" spans="2:13" ht="41.25" customHeight="1">
      <c r="B7" s="13">
        <v>2</v>
      </c>
      <c r="C7" s="37" t="s">
        <v>66</v>
      </c>
      <c r="D7" s="37"/>
      <c r="E7" s="38" t="s">
        <v>148</v>
      </c>
      <c r="F7" s="36"/>
      <c r="G7" s="36"/>
      <c r="H7" s="36"/>
      <c r="I7" s="20"/>
      <c r="J7" s="3"/>
      <c r="K7" s="4"/>
      <c r="L7" s="23"/>
      <c r="M7" s="23"/>
    </row>
    <row r="8" spans="2:13" ht="39" customHeight="1">
      <c r="B8" s="14" t="s">
        <v>1</v>
      </c>
      <c r="C8" s="37" t="s">
        <v>68</v>
      </c>
      <c r="D8" s="37"/>
      <c r="E8" s="37" t="s">
        <v>30</v>
      </c>
      <c r="F8" s="36"/>
      <c r="G8" s="36"/>
      <c r="H8" s="36"/>
      <c r="I8" s="17" t="s">
        <v>29</v>
      </c>
      <c r="J8" s="5">
        <v>100</v>
      </c>
      <c r="K8" s="4"/>
      <c r="L8" s="25"/>
      <c r="M8" s="25"/>
    </row>
    <row r="9" spans="2:13" ht="45" customHeight="1">
      <c r="B9" s="14" t="s">
        <v>2</v>
      </c>
      <c r="C9" s="36" t="s">
        <v>116</v>
      </c>
      <c r="D9" s="36"/>
      <c r="E9" s="37" t="s">
        <v>31</v>
      </c>
      <c r="F9" s="36"/>
      <c r="G9" s="36"/>
      <c r="H9" s="36"/>
      <c r="I9" s="17" t="s">
        <v>32</v>
      </c>
      <c r="J9" s="5">
        <v>150</v>
      </c>
      <c r="K9" s="4"/>
      <c r="L9" s="25"/>
      <c r="M9" s="25"/>
    </row>
    <row r="10" spans="2:13" ht="42.75" customHeight="1">
      <c r="B10" s="14" t="s">
        <v>3</v>
      </c>
      <c r="C10" s="36" t="s">
        <v>117</v>
      </c>
      <c r="D10" s="36"/>
      <c r="E10" s="37" t="s">
        <v>69</v>
      </c>
      <c r="F10" s="36"/>
      <c r="G10" s="36"/>
      <c r="H10" s="36"/>
      <c r="I10" s="17" t="s">
        <v>70</v>
      </c>
      <c r="J10" s="5">
        <f>0.15*0.3*120+20*0.5*0.15+20*0.7*0.1</f>
        <v>8.299999999999999</v>
      </c>
      <c r="K10" s="6"/>
      <c r="L10" s="25"/>
      <c r="M10" s="25"/>
    </row>
    <row r="11" spans="2:13" ht="64.5" customHeight="1">
      <c r="B11" s="14" t="s">
        <v>4</v>
      </c>
      <c r="C11" s="37" t="s">
        <v>71</v>
      </c>
      <c r="D11" s="37"/>
      <c r="E11" s="36" t="s">
        <v>118</v>
      </c>
      <c r="F11" s="36"/>
      <c r="G11" s="36"/>
      <c r="H11" s="36"/>
      <c r="I11" s="17" t="s">
        <v>70</v>
      </c>
      <c r="J11" s="7">
        <f>4746*(1.5+0.5)*0.2+120*10*0.4+150*0.3+(29.31+24.09)*0.3</f>
        <v>2439.42</v>
      </c>
      <c r="K11" s="4"/>
      <c r="L11" s="25"/>
      <c r="M11" s="24"/>
    </row>
    <row r="12" spans="2:13" ht="45" customHeight="1">
      <c r="B12" s="14" t="s">
        <v>5</v>
      </c>
      <c r="C12" s="37" t="s">
        <v>72</v>
      </c>
      <c r="D12" s="37"/>
      <c r="E12" s="37" t="s">
        <v>33</v>
      </c>
      <c r="F12" s="36"/>
      <c r="G12" s="36"/>
      <c r="H12" s="36"/>
      <c r="I12" s="17" t="s">
        <v>70</v>
      </c>
      <c r="J12" s="7">
        <f>J11</f>
        <v>2439.42</v>
      </c>
      <c r="K12" s="4"/>
      <c r="L12" s="25"/>
      <c r="M12" s="24"/>
    </row>
    <row r="13" spans="2:13" ht="61.5" customHeight="1">
      <c r="B13" s="14" t="s">
        <v>39</v>
      </c>
      <c r="C13" s="37" t="s">
        <v>73</v>
      </c>
      <c r="D13" s="37"/>
      <c r="E13" s="36" t="s">
        <v>119</v>
      </c>
      <c r="F13" s="36"/>
      <c r="G13" s="36"/>
      <c r="H13" s="36"/>
      <c r="I13" s="17" t="s">
        <v>29</v>
      </c>
      <c r="J13" s="7">
        <f>1*120+150+(29.31+24.09)</f>
        <v>323.4</v>
      </c>
      <c r="K13" s="4"/>
      <c r="L13" s="25"/>
      <c r="M13" s="24"/>
    </row>
    <row r="14" spans="2:13" ht="43.5" customHeight="1">
      <c r="B14" s="14" t="s">
        <v>40</v>
      </c>
      <c r="C14" s="36" t="s">
        <v>120</v>
      </c>
      <c r="D14" s="36"/>
      <c r="E14" s="37" t="s">
        <v>74</v>
      </c>
      <c r="F14" s="36"/>
      <c r="G14" s="36"/>
      <c r="H14" s="36"/>
      <c r="I14" s="17" t="s">
        <v>32</v>
      </c>
      <c r="J14" s="7">
        <f>350+120+120+37+10+10+41+50+130</f>
        <v>868</v>
      </c>
      <c r="K14" s="5">
        <v>1.667</v>
      </c>
      <c r="L14" s="25"/>
      <c r="M14" s="24"/>
    </row>
    <row r="15" spans="2:13" ht="41.25" customHeight="1">
      <c r="B15" s="14" t="s">
        <v>6</v>
      </c>
      <c r="C15" s="36" t="s">
        <v>121</v>
      </c>
      <c r="D15" s="36"/>
      <c r="E15" s="37" t="s">
        <v>147</v>
      </c>
      <c r="F15" s="36"/>
      <c r="G15" s="36"/>
      <c r="H15" s="36"/>
      <c r="I15" s="17" t="s">
        <v>32</v>
      </c>
      <c r="J15" s="5">
        <v>21.3</v>
      </c>
      <c r="K15" s="4"/>
      <c r="L15" s="25"/>
      <c r="M15" s="24"/>
    </row>
    <row r="16" spans="2:13" ht="81" customHeight="1">
      <c r="B16" s="13">
        <v>3</v>
      </c>
      <c r="C16" s="37" t="s">
        <v>66</v>
      </c>
      <c r="D16" s="37"/>
      <c r="E16" s="36" t="s">
        <v>122</v>
      </c>
      <c r="F16" s="36"/>
      <c r="G16" s="36"/>
      <c r="H16" s="36"/>
      <c r="I16" s="20"/>
      <c r="J16" s="3"/>
      <c r="K16" s="4"/>
      <c r="L16" s="23"/>
      <c r="M16" s="23"/>
    </row>
    <row r="17" spans="2:13" ht="44.25" customHeight="1">
      <c r="B17" s="14" t="s">
        <v>41</v>
      </c>
      <c r="C17" s="37" t="s">
        <v>75</v>
      </c>
      <c r="D17" s="37"/>
      <c r="E17" s="37" t="s">
        <v>42</v>
      </c>
      <c r="F17" s="36"/>
      <c r="G17" s="36"/>
      <c r="H17" s="36"/>
      <c r="I17" s="17" t="s">
        <v>34</v>
      </c>
      <c r="J17" s="5">
        <v>0.71</v>
      </c>
      <c r="K17" s="4"/>
      <c r="L17" s="25"/>
      <c r="M17" s="25"/>
    </row>
    <row r="18" spans="2:13" ht="45" customHeight="1">
      <c r="B18" s="13">
        <v>4</v>
      </c>
      <c r="C18" s="37" t="s">
        <v>66</v>
      </c>
      <c r="D18" s="37"/>
      <c r="E18" s="38" t="s">
        <v>149</v>
      </c>
      <c r="F18" s="36"/>
      <c r="G18" s="36"/>
      <c r="H18" s="36"/>
      <c r="I18" s="20"/>
      <c r="J18" s="3"/>
      <c r="K18" s="4"/>
      <c r="L18" s="23"/>
      <c r="M18" s="23"/>
    </row>
    <row r="19" spans="2:13" ht="59.25" customHeight="1">
      <c r="B19" s="15" t="s">
        <v>7</v>
      </c>
      <c r="C19" s="41" t="s">
        <v>76</v>
      </c>
      <c r="D19" s="41"/>
      <c r="E19" s="41" t="s">
        <v>77</v>
      </c>
      <c r="F19" s="42"/>
      <c r="G19" s="42"/>
      <c r="H19" s="42"/>
      <c r="I19" s="18" t="s">
        <v>29</v>
      </c>
      <c r="J19" s="8">
        <f>120*1.5</f>
        <v>180</v>
      </c>
      <c r="K19" s="9"/>
      <c r="L19" s="26"/>
      <c r="M19" s="27"/>
    </row>
    <row r="20" spans="2:13" ht="59.25" customHeight="1">
      <c r="B20" s="14" t="s">
        <v>8</v>
      </c>
      <c r="C20" s="37" t="s">
        <v>76</v>
      </c>
      <c r="D20" s="37"/>
      <c r="E20" s="37" t="s">
        <v>60</v>
      </c>
      <c r="F20" s="36"/>
      <c r="G20" s="36"/>
      <c r="H20" s="36"/>
      <c r="I20" s="17" t="s">
        <v>29</v>
      </c>
      <c r="J20" s="7">
        <f>150+(29.31+24.09)</f>
        <v>203.4</v>
      </c>
      <c r="K20" s="4"/>
      <c r="L20" s="25"/>
      <c r="M20" s="27"/>
    </row>
    <row r="21" spans="2:13" ht="60" customHeight="1">
      <c r="B21" s="14" t="s">
        <v>9</v>
      </c>
      <c r="C21" s="37" t="s">
        <v>76</v>
      </c>
      <c r="D21" s="37"/>
      <c r="E21" s="37" t="s">
        <v>78</v>
      </c>
      <c r="F21" s="36"/>
      <c r="G21" s="36"/>
      <c r="H21" s="36"/>
      <c r="I21" s="17" t="s">
        <v>29</v>
      </c>
      <c r="J21" s="5">
        <f>J19</f>
        <v>180</v>
      </c>
      <c r="K21" s="4"/>
      <c r="L21" s="25"/>
      <c r="M21" s="27"/>
    </row>
    <row r="22" spans="2:13" ht="62.25" customHeight="1">
      <c r="B22" s="14" t="s">
        <v>43</v>
      </c>
      <c r="C22" s="36" t="s">
        <v>123</v>
      </c>
      <c r="D22" s="36"/>
      <c r="E22" s="37" t="s">
        <v>79</v>
      </c>
      <c r="F22" s="36"/>
      <c r="G22" s="36"/>
      <c r="H22" s="36"/>
      <c r="I22" s="17" t="s">
        <v>29</v>
      </c>
      <c r="J22" s="7">
        <f>J20</f>
        <v>203.4</v>
      </c>
      <c r="K22" s="4"/>
      <c r="L22" s="25"/>
      <c r="M22" s="27"/>
    </row>
    <row r="23" spans="2:13" ht="40.5" customHeight="1">
      <c r="B23" s="14" t="s">
        <v>44</v>
      </c>
      <c r="C23" s="36" t="s">
        <v>124</v>
      </c>
      <c r="D23" s="36"/>
      <c r="E23" s="36" t="s">
        <v>125</v>
      </c>
      <c r="F23" s="36"/>
      <c r="G23" s="36"/>
      <c r="H23" s="36"/>
      <c r="I23" s="17" t="s">
        <v>29</v>
      </c>
      <c r="J23" s="7">
        <f>1*120</f>
        <v>120</v>
      </c>
      <c r="K23" s="4"/>
      <c r="L23" s="25"/>
      <c r="M23" s="27"/>
    </row>
    <row r="24" spans="2:13" ht="45" customHeight="1">
      <c r="B24" s="13">
        <v>5</v>
      </c>
      <c r="C24" s="37" t="s">
        <v>66</v>
      </c>
      <c r="D24" s="37"/>
      <c r="E24" s="38" t="s">
        <v>150</v>
      </c>
      <c r="F24" s="36"/>
      <c r="G24" s="36"/>
      <c r="H24" s="36"/>
      <c r="I24" s="20"/>
      <c r="J24" s="3"/>
      <c r="K24" s="4"/>
      <c r="L24" s="23"/>
      <c r="M24" s="23"/>
    </row>
    <row r="25" spans="2:13" ht="60" customHeight="1">
      <c r="B25" s="15" t="s">
        <v>10</v>
      </c>
      <c r="C25" s="41" t="s">
        <v>80</v>
      </c>
      <c r="D25" s="41"/>
      <c r="E25" s="41" t="s">
        <v>81</v>
      </c>
      <c r="F25" s="42"/>
      <c r="G25" s="42"/>
      <c r="H25" s="42"/>
      <c r="I25" s="18" t="s">
        <v>32</v>
      </c>
      <c r="J25" s="10">
        <f>4.5+5+12+16+14+11+8+8+4+8+8</f>
        <v>98.5</v>
      </c>
      <c r="K25" s="9"/>
      <c r="L25" s="26"/>
      <c r="M25" s="27"/>
    </row>
    <row r="26" spans="2:13" ht="61.5" customHeight="1">
      <c r="B26" s="15" t="s">
        <v>11</v>
      </c>
      <c r="C26" s="41" t="s">
        <v>82</v>
      </c>
      <c r="D26" s="41"/>
      <c r="E26" s="41" t="s">
        <v>83</v>
      </c>
      <c r="F26" s="42"/>
      <c r="G26" s="42"/>
      <c r="H26" s="42"/>
      <c r="I26" s="18" t="s">
        <v>32</v>
      </c>
      <c r="J26" s="10">
        <f>8+8+8+8+8+8+8+8+7+7+8+8+11</f>
        <v>105</v>
      </c>
      <c r="K26" s="9"/>
      <c r="L26" s="26"/>
      <c r="M26" s="27"/>
    </row>
    <row r="27" spans="2:13" ht="60" customHeight="1">
      <c r="B27" s="14" t="s">
        <v>12</v>
      </c>
      <c r="C27" s="37" t="s">
        <v>82</v>
      </c>
      <c r="D27" s="37"/>
      <c r="E27" s="37" t="s">
        <v>84</v>
      </c>
      <c r="F27" s="36"/>
      <c r="G27" s="36"/>
      <c r="H27" s="36"/>
      <c r="I27" s="17" t="s">
        <v>32</v>
      </c>
      <c r="J27" s="5">
        <f>110</f>
        <v>110</v>
      </c>
      <c r="K27" s="4"/>
      <c r="L27" s="25"/>
      <c r="M27" s="27"/>
    </row>
    <row r="28" spans="2:13" ht="59.25" customHeight="1">
      <c r="B28" s="14" t="s">
        <v>13</v>
      </c>
      <c r="C28" s="37" t="s">
        <v>85</v>
      </c>
      <c r="D28" s="37"/>
      <c r="E28" s="37" t="s">
        <v>86</v>
      </c>
      <c r="F28" s="36"/>
      <c r="G28" s="36"/>
      <c r="H28" s="36"/>
      <c r="I28" s="17" t="s">
        <v>32</v>
      </c>
      <c r="J28" s="5">
        <f>110+6+4.5</f>
        <v>120.5</v>
      </c>
      <c r="K28" s="4"/>
      <c r="L28" s="25"/>
      <c r="M28" s="27"/>
    </row>
    <row r="29" spans="2:13" ht="42" customHeight="1">
      <c r="B29" s="14" t="s">
        <v>45</v>
      </c>
      <c r="C29" s="37" t="s">
        <v>87</v>
      </c>
      <c r="D29" s="37"/>
      <c r="E29" s="36" t="s">
        <v>126</v>
      </c>
      <c r="F29" s="36"/>
      <c r="G29" s="36"/>
      <c r="H29" s="36"/>
      <c r="I29" s="17" t="s">
        <v>29</v>
      </c>
      <c r="J29" s="7">
        <f>2*(10+10+41+50+130)</f>
        <v>482</v>
      </c>
      <c r="K29" s="4"/>
      <c r="L29" s="25"/>
      <c r="M29" s="27"/>
    </row>
    <row r="30" spans="2:13" ht="45" customHeight="1">
      <c r="B30" s="13">
        <v>6</v>
      </c>
      <c r="C30" s="37" t="s">
        <v>66</v>
      </c>
      <c r="D30" s="37"/>
      <c r="E30" s="38" t="s">
        <v>151</v>
      </c>
      <c r="F30" s="36"/>
      <c r="G30" s="36"/>
      <c r="H30" s="36"/>
      <c r="I30" s="20"/>
      <c r="J30" s="3"/>
      <c r="K30" s="4"/>
      <c r="L30" s="23"/>
      <c r="M30" s="23"/>
    </row>
    <row r="31" spans="2:13" ht="59.25" customHeight="1">
      <c r="B31" s="14" t="s">
        <v>14</v>
      </c>
      <c r="C31" s="36" t="s">
        <v>127</v>
      </c>
      <c r="D31" s="36"/>
      <c r="E31" s="37" t="s">
        <v>88</v>
      </c>
      <c r="F31" s="36"/>
      <c r="G31" s="36"/>
      <c r="H31" s="36"/>
      <c r="I31" s="17" t="s">
        <v>29</v>
      </c>
      <c r="J31" s="7">
        <f>4*(9800-5160)+5*(9905-9800)+1*20+(49.19+63.99+35+59.08+44.7+58.04)</f>
        <v>19415</v>
      </c>
      <c r="K31" s="4"/>
      <c r="L31" s="25"/>
      <c r="M31" s="24"/>
    </row>
    <row r="32" spans="2:13" ht="39.75" customHeight="1">
      <c r="B32" s="14" t="s">
        <v>15</v>
      </c>
      <c r="C32" s="39"/>
      <c r="D32" s="40"/>
      <c r="E32" s="37" t="s">
        <v>28</v>
      </c>
      <c r="F32" s="37"/>
      <c r="G32" s="37"/>
      <c r="H32" s="37"/>
      <c r="I32" s="17" t="s">
        <v>29</v>
      </c>
      <c r="J32" s="7">
        <f>J31</f>
        <v>19415</v>
      </c>
      <c r="K32" s="4"/>
      <c r="L32" s="25"/>
      <c r="M32" s="24"/>
    </row>
    <row r="33" spans="2:13" ht="63" customHeight="1">
      <c r="B33" s="14" t="s">
        <v>16</v>
      </c>
      <c r="C33" s="36" t="s">
        <v>128</v>
      </c>
      <c r="D33" s="36"/>
      <c r="E33" s="37" t="s">
        <v>89</v>
      </c>
      <c r="F33" s="36"/>
      <c r="G33" s="36"/>
      <c r="H33" s="36"/>
      <c r="I33" s="17" t="s">
        <v>29</v>
      </c>
      <c r="J33" s="7">
        <f>4*((5990-5890)+(6400-6150)+(8600-8200)+(9800-9500))+5*(9900-9800)+20+49.19+35+44.7+58.04</f>
        <v>4906.929999999999</v>
      </c>
      <c r="K33" s="4"/>
      <c r="L33" s="25"/>
      <c r="M33" s="24"/>
    </row>
    <row r="34" spans="2:13" ht="36.75" customHeight="1">
      <c r="B34" s="14" t="s">
        <v>17</v>
      </c>
      <c r="C34" s="39"/>
      <c r="D34" s="40"/>
      <c r="E34" s="37" t="s">
        <v>28</v>
      </c>
      <c r="F34" s="37"/>
      <c r="G34" s="37"/>
      <c r="H34" s="37"/>
      <c r="I34" s="17" t="s">
        <v>29</v>
      </c>
      <c r="J34" s="7">
        <f>J33</f>
        <v>4906.929999999999</v>
      </c>
      <c r="K34" s="4"/>
      <c r="L34" s="25"/>
      <c r="M34" s="24"/>
    </row>
    <row r="35" spans="2:13" ht="60" customHeight="1">
      <c r="B35" s="14" t="s">
        <v>17</v>
      </c>
      <c r="C35" s="36" t="s">
        <v>129</v>
      </c>
      <c r="D35" s="36"/>
      <c r="E35" s="37" t="s">
        <v>90</v>
      </c>
      <c r="F35" s="36"/>
      <c r="G35" s="36"/>
      <c r="H35" s="36"/>
      <c r="I35" s="17" t="s">
        <v>29</v>
      </c>
      <c r="J35" s="11">
        <f>1*(9900-9800)+20</f>
        <v>120</v>
      </c>
      <c r="K35" s="12"/>
      <c r="L35" s="28"/>
      <c r="M35" s="29"/>
    </row>
    <row r="36" spans="2:13" ht="79.5" customHeight="1">
      <c r="B36" s="14" t="s">
        <v>35</v>
      </c>
      <c r="C36" s="36" t="s">
        <v>130</v>
      </c>
      <c r="D36" s="36"/>
      <c r="E36" s="37" t="s">
        <v>155</v>
      </c>
      <c r="F36" s="36"/>
      <c r="G36" s="36"/>
      <c r="H36" s="36"/>
      <c r="I36" s="17" t="s">
        <v>29</v>
      </c>
      <c r="J36" s="5">
        <f>J20</f>
        <v>203.4</v>
      </c>
      <c r="K36" s="4"/>
      <c r="L36" s="25"/>
      <c r="M36" s="24"/>
    </row>
    <row r="37" spans="2:13" ht="45" customHeight="1">
      <c r="B37" s="14" t="s">
        <v>46</v>
      </c>
      <c r="C37" s="39"/>
      <c r="D37" s="40"/>
      <c r="E37" s="37" t="s">
        <v>36</v>
      </c>
      <c r="F37" s="37"/>
      <c r="G37" s="37"/>
      <c r="H37" s="37"/>
      <c r="I37" s="17" t="s">
        <v>29</v>
      </c>
      <c r="J37" s="5">
        <f>1.5*(9810-5160)</f>
        <v>6975</v>
      </c>
      <c r="K37" s="4"/>
      <c r="L37" s="25"/>
      <c r="M37" s="24"/>
    </row>
    <row r="38" spans="2:13" ht="102.75" customHeight="1">
      <c r="B38" s="13">
        <v>7</v>
      </c>
      <c r="C38" s="37" t="s">
        <v>66</v>
      </c>
      <c r="D38" s="37"/>
      <c r="E38" s="38" t="s">
        <v>152</v>
      </c>
      <c r="F38" s="36"/>
      <c r="G38" s="36"/>
      <c r="H38" s="36"/>
      <c r="I38" s="20"/>
      <c r="J38" s="3"/>
      <c r="K38" s="4"/>
      <c r="L38" s="23"/>
      <c r="M38" s="23"/>
    </row>
    <row r="39" spans="2:13" ht="60" customHeight="1">
      <c r="B39" s="14" t="s">
        <v>18</v>
      </c>
      <c r="C39" s="37" t="s">
        <v>91</v>
      </c>
      <c r="D39" s="37"/>
      <c r="E39" s="37" t="s">
        <v>92</v>
      </c>
      <c r="F39" s="36"/>
      <c r="G39" s="36"/>
      <c r="H39" s="36"/>
      <c r="I39" s="17" t="s">
        <v>29</v>
      </c>
      <c r="J39" s="5">
        <f>19.17+16.3</f>
        <v>35.47</v>
      </c>
      <c r="K39" s="4"/>
      <c r="L39" s="25"/>
      <c r="M39" s="25"/>
    </row>
    <row r="40" spans="2:13" ht="40.5" customHeight="1">
      <c r="B40" s="14" t="s">
        <v>47</v>
      </c>
      <c r="C40" s="36" t="s">
        <v>124</v>
      </c>
      <c r="D40" s="36"/>
      <c r="E40" s="36" t="s">
        <v>131</v>
      </c>
      <c r="F40" s="36"/>
      <c r="G40" s="36"/>
      <c r="H40" s="36"/>
      <c r="I40" s="17" t="s">
        <v>29</v>
      </c>
      <c r="J40" s="5">
        <f>19.17+16.3</f>
        <v>35.47</v>
      </c>
      <c r="K40" s="4"/>
      <c r="L40" s="25"/>
      <c r="M40" s="25"/>
    </row>
    <row r="41" spans="2:13" ht="60" customHeight="1">
      <c r="B41" s="14" t="s">
        <v>19</v>
      </c>
      <c r="C41" s="37" t="s">
        <v>93</v>
      </c>
      <c r="D41" s="37"/>
      <c r="E41" s="37" t="s">
        <v>94</v>
      </c>
      <c r="F41" s="36"/>
      <c r="G41" s="36"/>
      <c r="H41" s="36"/>
      <c r="I41" s="17" t="s">
        <v>29</v>
      </c>
      <c r="J41" s="5">
        <f>J40</f>
        <v>35.47</v>
      </c>
      <c r="K41" s="4"/>
      <c r="L41" s="25"/>
      <c r="M41" s="25"/>
    </row>
    <row r="42" spans="2:13" ht="81.75" customHeight="1">
      <c r="B42" s="14" t="s">
        <v>20</v>
      </c>
      <c r="C42" s="36" t="s">
        <v>130</v>
      </c>
      <c r="D42" s="36"/>
      <c r="E42" s="37" t="s">
        <v>153</v>
      </c>
      <c r="F42" s="36"/>
      <c r="G42" s="36"/>
      <c r="H42" s="36"/>
      <c r="I42" s="17" t="s">
        <v>29</v>
      </c>
      <c r="J42" s="5">
        <f>J39*0.9</f>
        <v>31.923</v>
      </c>
      <c r="K42" s="4"/>
      <c r="L42" s="25"/>
      <c r="M42" s="25"/>
    </row>
    <row r="43" spans="2:13" ht="60" customHeight="1">
      <c r="B43" s="14" t="s">
        <v>48</v>
      </c>
      <c r="C43" s="37" t="s">
        <v>95</v>
      </c>
      <c r="D43" s="37"/>
      <c r="E43" s="37" t="s">
        <v>96</v>
      </c>
      <c r="F43" s="36"/>
      <c r="G43" s="36"/>
      <c r="H43" s="36"/>
      <c r="I43" s="17" t="s">
        <v>29</v>
      </c>
      <c r="J43" s="5">
        <f>J39*0.1</f>
        <v>3.547</v>
      </c>
      <c r="K43" s="4"/>
      <c r="L43" s="25"/>
      <c r="M43" s="25"/>
    </row>
    <row r="44" spans="2:13" ht="60" customHeight="1">
      <c r="B44" s="13">
        <v>8</v>
      </c>
      <c r="C44" s="37" t="s">
        <v>66</v>
      </c>
      <c r="D44" s="37"/>
      <c r="E44" s="36" t="s">
        <v>132</v>
      </c>
      <c r="F44" s="36"/>
      <c r="G44" s="36"/>
      <c r="H44" s="36"/>
      <c r="I44" s="20"/>
      <c r="J44" s="3"/>
      <c r="K44" s="4"/>
      <c r="L44" s="23"/>
      <c r="M44" s="23"/>
    </row>
    <row r="45" spans="2:13" ht="40.5" customHeight="1">
      <c r="B45" s="14" t="s">
        <v>49</v>
      </c>
      <c r="C45" s="37" t="s">
        <v>97</v>
      </c>
      <c r="D45" s="37"/>
      <c r="E45" s="36" t="s">
        <v>133</v>
      </c>
      <c r="F45" s="36"/>
      <c r="G45" s="36"/>
      <c r="H45" s="36"/>
      <c r="I45" s="17" t="s">
        <v>98</v>
      </c>
      <c r="J45" s="5">
        <v>3</v>
      </c>
      <c r="K45" s="4"/>
      <c r="L45" s="25"/>
      <c r="M45" s="25"/>
    </row>
    <row r="46" spans="2:13" ht="39" customHeight="1">
      <c r="B46" s="14" t="s">
        <v>50</v>
      </c>
      <c r="C46" s="36" t="s">
        <v>134</v>
      </c>
      <c r="D46" s="36"/>
      <c r="E46" s="36" t="s">
        <v>135</v>
      </c>
      <c r="F46" s="36"/>
      <c r="G46" s="36"/>
      <c r="H46" s="36"/>
      <c r="I46" s="17" t="s">
        <v>98</v>
      </c>
      <c r="J46" s="5">
        <v>12</v>
      </c>
      <c r="K46" s="4"/>
      <c r="L46" s="25"/>
      <c r="M46" s="25"/>
    </row>
    <row r="47" spans="2:13" ht="60" customHeight="1">
      <c r="B47" s="14" t="s">
        <v>21</v>
      </c>
      <c r="C47" s="37" t="s">
        <v>99</v>
      </c>
      <c r="D47" s="37"/>
      <c r="E47" s="36" t="s">
        <v>136</v>
      </c>
      <c r="F47" s="36"/>
      <c r="G47" s="36"/>
      <c r="H47" s="36"/>
      <c r="I47" s="17" t="s">
        <v>98</v>
      </c>
      <c r="J47" s="5">
        <v>13</v>
      </c>
      <c r="K47" s="4"/>
      <c r="L47" s="25"/>
      <c r="M47" s="25"/>
    </row>
    <row r="48" spans="2:13" ht="61.5" customHeight="1">
      <c r="B48" s="14" t="s">
        <v>51</v>
      </c>
      <c r="C48" s="37" t="s">
        <v>100</v>
      </c>
      <c r="D48" s="37"/>
      <c r="E48" s="36" t="s">
        <v>137</v>
      </c>
      <c r="F48" s="36"/>
      <c r="G48" s="36"/>
      <c r="H48" s="36"/>
      <c r="I48" s="17" t="s">
        <v>29</v>
      </c>
      <c r="J48" s="5">
        <v>28.5</v>
      </c>
      <c r="K48" s="4"/>
      <c r="L48" s="25"/>
      <c r="M48" s="25"/>
    </row>
    <row r="49" spans="2:13" ht="45" customHeight="1">
      <c r="B49" s="14" t="s">
        <v>56</v>
      </c>
      <c r="C49" s="37" t="s">
        <v>57</v>
      </c>
      <c r="D49" s="37"/>
      <c r="E49" s="37" t="s">
        <v>58</v>
      </c>
      <c r="F49" s="36"/>
      <c r="G49" s="36"/>
      <c r="H49" s="36"/>
      <c r="I49" s="17" t="s">
        <v>32</v>
      </c>
      <c r="J49" s="5">
        <v>75</v>
      </c>
      <c r="K49" s="4"/>
      <c r="L49" s="25"/>
      <c r="M49" s="25"/>
    </row>
    <row r="50" spans="2:13" ht="81.75" customHeight="1">
      <c r="B50" s="13">
        <v>9</v>
      </c>
      <c r="C50" s="37" t="s">
        <v>66</v>
      </c>
      <c r="D50" s="37"/>
      <c r="E50" s="36" t="s">
        <v>138</v>
      </c>
      <c r="F50" s="36"/>
      <c r="G50" s="36"/>
      <c r="H50" s="36"/>
      <c r="I50" s="20"/>
      <c r="J50" s="3"/>
      <c r="K50" s="4"/>
      <c r="L50" s="23"/>
      <c r="M50" s="23"/>
    </row>
    <row r="51" spans="2:13" ht="61.5" customHeight="1">
      <c r="B51" s="14" t="s">
        <v>22</v>
      </c>
      <c r="C51" s="37" t="s">
        <v>101</v>
      </c>
      <c r="D51" s="37"/>
      <c r="E51" s="37" t="s">
        <v>102</v>
      </c>
      <c r="F51" s="36"/>
      <c r="G51" s="36"/>
      <c r="H51" s="36"/>
      <c r="I51" s="17" t="s">
        <v>70</v>
      </c>
      <c r="J51" s="5">
        <v>25</v>
      </c>
      <c r="K51" s="4"/>
      <c r="L51" s="25"/>
      <c r="M51" s="25"/>
    </row>
    <row r="52" spans="2:13" ht="45" customHeight="1">
      <c r="B52" s="14" t="s">
        <v>23</v>
      </c>
      <c r="C52" s="37" t="s">
        <v>103</v>
      </c>
      <c r="D52" s="37"/>
      <c r="E52" s="37" t="s">
        <v>104</v>
      </c>
      <c r="F52" s="36"/>
      <c r="G52" s="36"/>
      <c r="H52" s="36"/>
      <c r="I52" s="17" t="s">
        <v>70</v>
      </c>
      <c r="J52" s="5">
        <v>11</v>
      </c>
      <c r="K52" s="4"/>
      <c r="L52" s="25"/>
      <c r="M52" s="25"/>
    </row>
    <row r="53" spans="2:13" ht="59.25" customHeight="1">
      <c r="B53" s="14" t="s">
        <v>24</v>
      </c>
      <c r="C53" s="37" t="s">
        <v>105</v>
      </c>
      <c r="D53" s="37"/>
      <c r="E53" s="37" t="s">
        <v>106</v>
      </c>
      <c r="F53" s="36"/>
      <c r="G53" s="36"/>
      <c r="H53" s="36"/>
      <c r="I53" s="17" t="s">
        <v>70</v>
      </c>
      <c r="J53" s="5">
        <v>11</v>
      </c>
      <c r="K53" s="6">
        <v>4</v>
      </c>
      <c r="L53" s="25"/>
      <c r="M53" s="25"/>
    </row>
    <row r="54" spans="2:13" ht="81" customHeight="1">
      <c r="B54" s="14" t="s">
        <v>25</v>
      </c>
      <c r="C54" s="36" t="s">
        <v>139</v>
      </c>
      <c r="D54" s="36"/>
      <c r="E54" s="37" t="s">
        <v>107</v>
      </c>
      <c r="F54" s="36"/>
      <c r="G54" s="36"/>
      <c r="H54" s="36"/>
      <c r="I54" s="17" t="s">
        <v>70</v>
      </c>
      <c r="J54" s="5">
        <v>11</v>
      </c>
      <c r="K54" s="4"/>
      <c r="L54" s="25"/>
      <c r="M54" s="25"/>
    </row>
    <row r="55" spans="2:13" ht="45" customHeight="1">
      <c r="B55" s="14" t="s">
        <v>26</v>
      </c>
      <c r="C55" s="36" t="s">
        <v>140</v>
      </c>
      <c r="D55" s="36"/>
      <c r="E55" s="36" t="s">
        <v>141</v>
      </c>
      <c r="F55" s="36"/>
      <c r="G55" s="36"/>
      <c r="H55" s="36"/>
      <c r="I55" s="17" t="s">
        <v>70</v>
      </c>
      <c r="J55" s="5">
        <v>6.5</v>
      </c>
      <c r="K55" s="4"/>
      <c r="L55" s="25"/>
      <c r="M55" s="25"/>
    </row>
    <row r="56" spans="2:13" ht="41.25" customHeight="1">
      <c r="B56" s="14" t="s">
        <v>27</v>
      </c>
      <c r="C56" s="37" t="s">
        <v>108</v>
      </c>
      <c r="D56" s="37"/>
      <c r="E56" s="36" t="s">
        <v>142</v>
      </c>
      <c r="F56" s="36"/>
      <c r="G56" s="36"/>
      <c r="H56" s="36"/>
      <c r="I56" s="17" t="s">
        <v>70</v>
      </c>
      <c r="J56" s="5">
        <v>0.3</v>
      </c>
      <c r="K56" s="4"/>
      <c r="L56" s="25"/>
      <c r="M56" s="25"/>
    </row>
    <row r="57" spans="2:13" ht="100.5" customHeight="1">
      <c r="B57" s="13">
        <v>10</v>
      </c>
      <c r="C57" s="37" t="s">
        <v>66</v>
      </c>
      <c r="D57" s="37"/>
      <c r="E57" s="36" t="s">
        <v>143</v>
      </c>
      <c r="F57" s="36"/>
      <c r="G57" s="36"/>
      <c r="H57" s="36"/>
      <c r="I57" s="20"/>
      <c r="J57" s="3"/>
      <c r="K57" s="4"/>
      <c r="L57" s="23"/>
      <c r="M57" s="25"/>
    </row>
    <row r="58" spans="2:13" ht="80.25" customHeight="1">
      <c r="B58" s="14" t="s">
        <v>52</v>
      </c>
      <c r="C58" s="37" t="s">
        <v>109</v>
      </c>
      <c r="D58" s="37"/>
      <c r="E58" s="37" t="s">
        <v>110</v>
      </c>
      <c r="F58" s="36"/>
      <c r="G58" s="36"/>
      <c r="H58" s="36"/>
      <c r="I58" s="17" t="s">
        <v>29</v>
      </c>
      <c r="J58" s="5">
        <v>36.9</v>
      </c>
      <c r="K58" s="4"/>
      <c r="L58" s="25"/>
      <c r="M58" s="25"/>
    </row>
    <row r="59" spans="2:13" ht="45" customHeight="1">
      <c r="B59" s="14" t="s">
        <v>53</v>
      </c>
      <c r="C59" s="36" t="s">
        <v>144</v>
      </c>
      <c r="D59" s="36"/>
      <c r="E59" s="37" t="s">
        <v>111</v>
      </c>
      <c r="F59" s="36"/>
      <c r="G59" s="36"/>
      <c r="H59" s="36"/>
      <c r="I59" s="17" t="s">
        <v>98</v>
      </c>
      <c r="J59" s="5">
        <v>3</v>
      </c>
      <c r="K59" s="4"/>
      <c r="L59" s="24"/>
      <c r="M59" s="25"/>
    </row>
    <row r="60" spans="2:13" ht="40.5" customHeight="1">
      <c r="B60" s="14" t="s">
        <v>54</v>
      </c>
      <c r="C60" s="36" t="s">
        <v>145</v>
      </c>
      <c r="D60" s="36"/>
      <c r="E60" s="37" t="s">
        <v>37</v>
      </c>
      <c r="F60" s="36"/>
      <c r="G60" s="36"/>
      <c r="H60" s="36"/>
      <c r="I60" s="17" t="s">
        <v>32</v>
      </c>
      <c r="J60" s="5">
        <v>9</v>
      </c>
      <c r="K60" s="4"/>
      <c r="L60" s="25"/>
      <c r="M60" s="25"/>
    </row>
    <row r="61" spans="2:13" ht="40.5" customHeight="1">
      <c r="B61" s="14" t="s">
        <v>55</v>
      </c>
      <c r="C61" s="36" t="s">
        <v>145</v>
      </c>
      <c r="D61" s="36"/>
      <c r="E61" s="37" t="s">
        <v>38</v>
      </c>
      <c r="F61" s="37"/>
      <c r="G61" s="37"/>
      <c r="H61" s="37"/>
      <c r="I61" s="17" t="s">
        <v>32</v>
      </c>
      <c r="J61" s="5">
        <v>6</v>
      </c>
      <c r="K61" s="4"/>
      <c r="L61" s="25"/>
      <c r="M61" s="25"/>
    </row>
    <row r="62" spans="2:13" ht="40.5" customHeight="1">
      <c r="B62" s="14" t="s">
        <v>163</v>
      </c>
      <c r="C62" s="36" t="s">
        <v>146</v>
      </c>
      <c r="D62" s="36"/>
      <c r="E62" s="37" t="s">
        <v>59</v>
      </c>
      <c r="F62" s="36"/>
      <c r="G62" s="36"/>
      <c r="H62" s="36"/>
      <c r="I62" s="17" t="s">
        <v>32</v>
      </c>
      <c r="J62" s="5">
        <v>9</v>
      </c>
      <c r="K62" s="4"/>
      <c r="L62" s="25"/>
      <c r="M62" s="25"/>
    </row>
    <row r="63" spans="2:13" ht="30" customHeight="1">
      <c r="B63" s="34" t="s">
        <v>158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1"/>
    </row>
    <row r="64" spans="2:13" ht="30" customHeight="1">
      <c r="B64" s="35" t="s">
        <v>160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24"/>
    </row>
    <row r="65" spans="2:13" ht="30" customHeight="1">
      <c r="B65" s="34" t="s">
        <v>159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1"/>
    </row>
  </sheetData>
  <sheetProtection/>
  <mergeCells count="123">
    <mergeCell ref="C5:D5"/>
    <mergeCell ref="E5:H5"/>
    <mergeCell ref="C4:D4"/>
    <mergeCell ref="E4:H4"/>
    <mergeCell ref="C8:D8"/>
    <mergeCell ref="E8:H8"/>
    <mergeCell ref="C7:D7"/>
    <mergeCell ref="E7:H7"/>
    <mergeCell ref="C6:D6"/>
    <mergeCell ref="E6:H6"/>
    <mergeCell ref="C11:D11"/>
    <mergeCell ref="E11:H11"/>
    <mergeCell ref="C10:D10"/>
    <mergeCell ref="E10:H10"/>
    <mergeCell ref="C9:D9"/>
    <mergeCell ref="E9:H9"/>
    <mergeCell ref="C12:D12"/>
    <mergeCell ref="E12:H12"/>
    <mergeCell ref="C15:D15"/>
    <mergeCell ref="E15:H15"/>
    <mergeCell ref="C14:D14"/>
    <mergeCell ref="E14:H14"/>
    <mergeCell ref="C13:D13"/>
    <mergeCell ref="E13:H13"/>
    <mergeCell ref="C16:D16"/>
    <mergeCell ref="E16:H16"/>
    <mergeCell ref="C19:D19"/>
    <mergeCell ref="E19:H19"/>
    <mergeCell ref="C18:D18"/>
    <mergeCell ref="E18:H18"/>
    <mergeCell ref="C21:D21"/>
    <mergeCell ref="E21:H21"/>
    <mergeCell ref="C20:D20"/>
    <mergeCell ref="E20:H20"/>
    <mergeCell ref="C17:D17"/>
    <mergeCell ref="E17:H17"/>
    <mergeCell ref="C24:D24"/>
    <mergeCell ref="E24:H24"/>
    <mergeCell ref="C23:D23"/>
    <mergeCell ref="E23:H23"/>
    <mergeCell ref="C22:D22"/>
    <mergeCell ref="E22:H22"/>
    <mergeCell ref="C27:D27"/>
    <mergeCell ref="E27:H27"/>
    <mergeCell ref="C26:D26"/>
    <mergeCell ref="E26:H26"/>
    <mergeCell ref="C25:D25"/>
    <mergeCell ref="E25:H25"/>
    <mergeCell ref="C30:D30"/>
    <mergeCell ref="E30:H30"/>
    <mergeCell ref="C29:D29"/>
    <mergeCell ref="E29:H29"/>
    <mergeCell ref="C28:D28"/>
    <mergeCell ref="E28:H28"/>
    <mergeCell ref="C35:D35"/>
    <mergeCell ref="E35:H35"/>
    <mergeCell ref="C33:D33"/>
    <mergeCell ref="E33:H33"/>
    <mergeCell ref="C31:D31"/>
    <mergeCell ref="E31:H31"/>
    <mergeCell ref="E34:H34"/>
    <mergeCell ref="E32:H32"/>
    <mergeCell ref="C34:D34"/>
    <mergeCell ref="C32:D32"/>
    <mergeCell ref="C39:D39"/>
    <mergeCell ref="E39:H39"/>
    <mergeCell ref="C38:D38"/>
    <mergeCell ref="E38:H38"/>
    <mergeCell ref="C36:D36"/>
    <mergeCell ref="E36:H36"/>
    <mergeCell ref="C37:D37"/>
    <mergeCell ref="C42:D42"/>
    <mergeCell ref="E42:H42"/>
    <mergeCell ref="C41:D41"/>
    <mergeCell ref="E41:H41"/>
    <mergeCell ref="C40:D40"/>
    <mergeCell ref="E40:H40"/>
    <mergeCell ref="E43:H43"/>
    <mergeCell ref="C49:D49"/>
    <mergeCell ref="E49:H49"/>
    <mergeCell ref="C45:D45"/>
    <mergeCell ref="E45:H45"/>
    <mergeCell ref="C44:D44"/>
    <mergeCell ref="E44:H44"/>
    <mergeCell ref="C50:D50"/>
    <mergeCell ref="E50:H50"/>
    <mergeCell ref="E37:H37"/>
    <mergeCell ref="C48:D48"/>
    <mergeCell ref="E48:H48"/>
    <mergeCell ref="C47:D47"/>
    <mergeCell ref="E47:H47"/>
    <mergeCell ref="C46:D46"/>
    <mergeCell ref="E46:H46"/>
    <mergeCell ref="C43:D43"/>
    <mergeCell ref="C53:D53"/>
    <mergeCell ref="E53:H53"/>
    <mergeCell ref="C52:D52"/>
    <mergeCell ref="E52:H52"/>
    <mergeCell ref="C51:D51"/>
    <mergeCell ref="E51:H51"/>
    <mergeCell ref="C56:D56"/>
    <mergeCell ref="E56:H56"/>
    <mergeCell ref="C55:D55"/>
    <mergeCell ref="E55:H55"/>
    <mergeCell ref="C54:D54"/>
    <mergeCell ref="E54:H54"/>
    <mergeCell ref="E59:H59"/>
    <mergeCell ref="E61:H61"/>
    <mergeCell ref="C61:D61"/>
    <mergeCell ref="C58:D58"/>
    <mergeCell ref="E58:H58"/>
    <mergeCell ref="C57:D57"/>
    <mergeCell ref="E57:H57"/>
    <mergeCell ref="B2:M2"/>
    <mergeCell ref="B3:M3"/>
    <mergeCell ref="B63:L63"/>
    <mergeCell ref="B64:L64"/>
    <mergeCell ref="B65:L65"/>
    <mergeCell ref="C62:D62"/>
    <mergeCell ref="E62:H62"/>
    <mergeCell ref="C60:D60"/>
    <mergeCell ref="E60:H60"/>
    <mergeCell ref="C59:D59"/>
  </mergeCells>
  <printOptions/>
  <pageMargins left="0.75" right="0.75" top="1" bottom="1" header="0.5" footer="0.5"/>
  <pageSetup fitToHeight="0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</dc:creator>
  <cp:keywords/>
  <dc:description/>
  <cp:lastModifiedBy>Start</cp:lastModifiedBy>
  <cp:lastPrinted>2020-02-10T07:11:54Z</cp:lastPrinted>
  <dcterms:created xsi:type="dcterms:W3CDTF">2018-08-31T06:06:48Z</dcterms:created>
  <dcterms:modified xsi:type="dcterms:W3CDTF">2020-02-20T11:39:20Z</dcterms:modified>
  <cp:category/>
  <cp:version/>
  <cp:contentType/>
  <cp:contentStatus/>
</cp:coreProperties>
</file>